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ASCICOLO\2022\Dati Finanziari x Investor Relations\12_2022\"/>
    </mc:Choice>
  </mc:AlternateContent>
  <xr:revisionPtr revIDLastSave="0" documentId="13_ncr:1_{909679DC-03F6-4E54-B9E0-FBBF0F88698E}" xr6:coauthVersionLast="47" xr6:coauthVersionMax="47" xr10:uidLastSave="{00000000-0000-0000-0000-000000000000}"/>
  <bookViews>
    <workbookView xWindow="-120" yWindow="-120" windowWidth="29040" windowHeight="15990" tabRatio="927" xr2:uid="{00000000-000D-0000-FFFF-FFFF00000000}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BANCA CARIGE CE TRIM" sheetId="18" state="hidden" r:id="rId5"/>
    <sheet name="SP_IFRS9_BANKIT" sheetId="9" r:id="rId6"/>
    <sheet name="CE_IFRS_9_BANKIT" sheetId="10" r:id="rId7"/>
    <sheet name="CE_PROFORMA_IAS39" sheetId="15" state="hidden" r:id="rId8"/>
    <sheet name="CE_PROFORMA_IAS39_TRIM" sheetId="14" state="hidden" r:id="rId9"/>
    <sheet name="Asset Quality" sheetId="8" r:id="rId10"/>
    <sheet name="TRANSIZIONE IFRS9" sheetId="11" state="hidden" r:id="rId11"/>
    <sheet name="SP 2008 - 2017" sheetId="4" r:id="rId12"/>
    <sheet name="CE 2008 - 2017" sheetId="1" r:id="rId13"/>
    <sheet name="CE TRIM 2008 - 2017" sheetId="5" r:id="rId14"/>
    <sheet name="CE RICL 2013 - 2017" sheetId="6" r:id="rId15"/>
  </sheets>
  <externalReferences>
    <externalReference r:id="rId16"/>
  </externalReferences>
  <definedNames>
    <definedName name="_AMO_UniqueIdentifier" hidden="1">"'8a5eac50-729b-4520-935f-513529f05d2c'"</definedName>
    <definedName name="_xlnm._FilterDatabase" localSheetId="11" hidden="1">'SP 2008 - 2017'!$AL$29:$AO$29</definedName>
    <definedName name="_xlnm._FilterDatabase" localSheetId="5" hidden="1">SP_IFRS9_BANKIT!#REF!</definedName>
    <definedName name="_Order1" hidden="1">255</definedName>
    <definedName name="_Order2" hidden="1">0</definedName>
    <definedName name="_Sort" localSheetId="7" hidden="1">#REF!</definedName>
    <definedName name="_Sort" localSheetId="3" hidden="1">#REF!</definedName>
    <definedName name="_Sort" localSheetId="10" hidden="1">#REF!</definedName>
    <definedName name="_Sort" hidden="1">#REF!</definedName>
    <definedName name="_xlnm.Print_Area" localSheetId="9">'Asset Quality'!$A$1:$AU$61</definedName>
    <definedName name="_xlnm.Print_Area" localSheetId="4">#REF!</definedName>
    <definedName name="_xlnm.Print_Area" localSheetId="13">'CE TRIM 2008 - 2017'!$A$2:$BI$47</definedName>
    <definedName name="_xlnm.Print_Area" localSheetId="6">#REF!</definedName>
    <definedName name="_xlnm.Print_Area" localSheetId="3">#REF!</definedName>
    <definedName name="_xlnm.Print_Area" localSheetId="11">'SP 2008 - 2017'!$A$1:$AH$55</definedName>
    <definedName name="_xlnm.Print_Area" localSheetId="5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3">'CE TRIM 2008 - 2017'!#REF!</definedName>
    <definedName name="OLE_LINK3" localSheetId="11">'SP 2008 - 2017'!$A$27</definedName>
    <definedName name="OLE_LINK3" localSheetId="5">SP_IFRS9_BANKIT!#REF!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2" l="1"/>
  <c r="E38" i="13" l="1"/>
  <c r="F38" i="13" s="1"/>
  <c r="E37" i="13"/>
  <c r="F37" i="13" s="1"/>
  <c r="E36" i="13"/>
  <c r="F36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O59" i="10" l="1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D33" i="12" l="1"/>
  <c r="D53" i="12"/>
  <c r="E53" i="12" s="1"/>
  <c r="D52" i="12"/>
  <c r="E52" i="12" s="1"/>
  <c r="D51" i="12"/>
  <c r="E51" i="12" s="1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44" i="12"/>
  <c r="E44" i="12" s="1"/>
  <c r="D43" i="12"/>
  <c r="E43" i="12" s="1"/>
  <c r="D41" i="12"/>
  <c r="E41" i="12" s="1"/>
  <c r="D39" i="12"/>
  <c r="E39" i="12" s="1"/>
  <c r="D37" i="12"/>
  <c r="E37" i="12" s="1"/>
  <c r="D36" i="12"/>
  <c r="E36" i="12" s="1"/>
  <c r="D35" i="12"/>
  <c r="E35" i="12" s="1"/>
  <c r="D34" i="12"/>
  <c r="E34" i="12" s="1"/>
  <c r="D30" i="12"/>
  <c r="E30" i="12" s="1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Z59" i="10" l="1"/>
  <c r="Z58" i="10"/>
  <c r="Z57" i="10"/>
  <c r="Z56" i="10"/>
  <c r="Z55" i="10"/>
  <c r="Z54" i="10"/>
  <c r="Z53" i="10"/>
  <c r="Z52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BG24" i="8" l="1"/>
  <c r="BG18" i="8"/>
  <c r="BG12" i="8"/>
  <c r="BG11" i="8"/>
  <c r="F26" i="15" l="1"/>
  <c r="F20" i="15"/>
  <c r="F16" i="15"/>
  <c r="F21" i="15" s="1"/>
  <c r="F31" i="15" s="1"/>
  <c r="F34" i="15" s="1"/>
  <c r="F36" i="15" s="1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28" i="14"/>
  <c r="F23" i="14"/>
  <c r="F19" i="14"/>
  <c r="F24" i="14" s="1"/>
  <c r="F33" i="14" l="1"/>
  <c r="F36" i="14" s="1"/>
  <c r="F38" i="14" s="1"/>
  <c r="C21" i="15"/>
  <c r="C31" i="15" s="1"/>
  <c r="E31" i="15" s="1"/>
  <c r="E26" i="15"/>
  <c r="C34" i="15"/>
  <c r="E16" i="15"/>
  <c r="E21" i="15"/>
  <c r="C36" i="15" l="1"/>
  <c r="E36" i="15" s="1"/>
  <c r="E34" i="15"/>
  <c r="AB20" i="12" l="1"/>
  <c r="AB30" i="12" s="1"/>
  <c r="AA20" i="12"/>
  <c r="AA30" i="12" s="1"/>
  <c r="Z20" i="12"/>
  <c r="Y20" i="12"/>
  <c r="Y16" i="12"/>
  <c r="Y12" i="12" s="1"/>
  <c r="Z16" i="12"/>
  <c r="Y30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B12" i="16" l="1"/>
  <c r="Z12" i="12" l="1"/>
  <c r="Z30" i="12" s="1"/>
  <c r="H36" i="14" l="1"/>
  <c r="I36" i="14"/>
  <c r="J36" i="14"/>
  <c r="G36" i="14"/>
  <c r="B12" i="13" l="1"/>
  <c r="BB51" i="8" l="1"/>
  <c r="BB56" i="8"/>
  <c r="BC56" i="8"/>
  <c r="BD56" i="8"/>
  <c r="BB57" i="8"/>
  <c r="BC57" i="8"/>
  <c r="BD57" i="8"/>
  <c r="BA57" i="8"/>
  <c r="BA56" i="8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AS37" i="8" l="1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1" i="8" l="1"/>
  <c r="C55" i="8"/>
  <c r="C59" i="8"/>
  <c r="C58" i="8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AB41" i="8"/>
  <c r="AB58" i="8" s="1"/>
  <c r="AF41" i="8"/>
  <c r="AF58" i="8" s="1"/>
  <c r="H42" i="8"/>
  <c r="H59" i="8" s="1"/>
  <c r="L42" i="8"/>
  <c r="L59" i="8" s="1"/>
  <c r="P42" i="8"/>
  <c r="P59" i="8" s="1"/>
  <c r="T42" i="8"/>
  <c r="T59" i="8"/>
  <c r="I41" i="8"/>
  <c r="U41" i="8"/>
  <c r="Y41" i="8"/>
  <c r="Y58" i="8" s="1"/>
  <c r="AC41" i="8"/>
  <c r="AG41" i="8"/>
  <c r="AG58" i="8" s="1"/>
  <c r="AK41" i="8"/>
  <c r="AO41" i="8"/>
  <c r="AO58" i="8"/>
  <c r="M42" i="8"/>
  <c r="M59" i="8" s="1"/>
  <c r="U42" i="8"/>
  <c r="U59" i="8" s="1"/>
  <c r="F41" i="8"/>
  <c r="F58" i="8" s="1"/>
  <c r="V41" i="8"/>
  <c r="V58" i="8" s="1"/>
  <c r="AH41" i="8"/>
  <c r="AH58" i="8" s="1"/>
  <c r="AP41" i="8"/>
  <c r="AP58" i="8" s="1"/>
  <c r="AT41" i="8"/>
  <c r="AB42" i="8"/>
  <c r="AB59" i="8"/>
  <c r="AF42" i="8"/>
  <c r="AF59" i="8" s="1"/>
  <c r="AJ42" i="8"/>
  <c r="AJ59" i="8"/>
  <c r="AN42" i="8"/>
  <c r="AN59" i="8" s="1"/>
  <c r="AR42" i="8"/>
  <c r="AR59" i="8" s="1"/>
  <c r="AV45" i="8"/>
  <c r="K41" i="8"/>
  <c r="K58" i="8" s="1"/>
  <c r="O41" i="8"/>
  <c r="O58" i="8" s="1"/>
  <c r="S41" i="8"/>
  <c r="S58" i="8"/>
  <c r="AA52" i="8"/>
  <c r="AA54" i="8"/>
  <c r="AA56" i="8"/>
  <c r="AA58" i="8"/>
  <c r="AE41" i="8"/>
  <c r="AE58" i="8" s="1"/>
  <c r="K42" i="8"/>
  <c r="K59" i="8"/>
  <c r="X42" i="8"/>
  <c r="X59" i="8" s="1"/>
  <c r="AS42" i="8"/>
  <c r="AS59" i="8" s="1"/>
  <c r="O52" i="8"/>
  <c r="K51" i="8"/>
  <c r="H52" i="8"/>
  <c r="L51" i="8"/>
  <c r="Y52" i="8"/>
  <c r="AO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AU58" i="8" s="1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AO59" i="8" s="1"/>
  <c r="J11" i="8"/>
  <c r="AG42" i="8"/>
  <c r="AG59" i="8" s="1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D59" i="8" s="1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AR58" i="8" s="1"/>
  <c r="N42" i="8"/>
  <c r="N59" i="8" s="1"/>
  <c r="V42" i="8"/>
  <c r="AD42" i="8"/>
  <c r="AL42" i="8"/>
  <c r="AL59" i="8" s="1"/>
  <c r="AT42" i="8"/>
  <c r="AK32" i="8"/>
  <c r="AK31" i="8"/>
  <c r="AO11" i="8"/>
  <c r="E41" i="8"/>
  <c r="E58" i="8" s="1"/>
  <c r="AS41" i="8"/>
  <c r="G42" i="8"/>
  <c r="G59" i="8" s="1"/>
  <c r="O42" i="8"/>
  <c r="O59" i="8" s="1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J59" i="8" s="1"/>
  <c r="R42" i="8"/>
  <c r="Z42" i="8"/>
  <c r="Z59" i="8" s="1"/>
  <c r="AH42" i="8"/>
  <c r="AP42" i="8"/>
  <c r="E29" i="8"/>
  <c r="P29" i="8"/>
  <c r="AR32" i="8"/>
  <c r="T41" i="8"/>
  <c r="T58" i="8" s="1"/>
  <c r="P11" i="8"/>
  <c r="Q41" i="8"/>
  <c r="S42" i="8"/>
  <c r="AA42" i="8"/>
  <c r="AI42" i="8"/>
  <c r="AQ42" i="8"/>
  <c r="AQ59" i="8" s="1"/>
  <c r="AE29" i="8"/>
  <c r="AS32" i="8"/>
  <c r="M41" i="8"/>
  <c r="X41" i="8"/>
  <c r="X58" i="8" s="1"/>
  <c r="F42" i="8"/>
  <c r="AE42" i="8"/>
  <c r="F29" i="8"/>
  <c r="J29" i="8"/>
  <c r="N29" i="8"/>
  <c r="R29" i="8"/>
  <c r="V29" i="8"/>
  <c r="Z29" i="8"/>
  <c r="AD29" i="8"/>
  <c r="J41" i="8"/>
  <c r="J58" i="8" s="1"/>
  <c r="N41" i="8"/>
  <c r="R41" i="8"/>
  <c r="Z41" i="8"/>
  <c r="AD41" i="8"/>
  <c r="AD58" i="8" s="1"/>
  <c r="AL41" i="8"/>
  <c r="AI41" i="8"/>
  <c r="AI58" i="8" s="1"/>
  <c r="AM41" i="8"/>
  <c r="AQ41" i="8"/>
  <c r="AQ58" i="8" s="1"/>
  <c r="I42" i="8"/>
  <c r="Q42" i="8"/>
  <c r="Y42" i="8"/>
  <c r="AC42" i="8"/>
  <c r="AC59" i="8" s="1"/>
  <c r="G41" i="8"/>
  <c r="W41" i="8"/>
  <c r="AK42" i="8"/>
  <c r="AE52" i="8" l="1"/>
  <c r="AP52" i="8"/>
  <c r="X51" i="8"/>
  <c r="AK51" i="8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U46" i="8" s="1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AE43" i="8"/>
  <c r="Q32" i="8"/>
  <c r="Q31" i="8"/>
  <c r="AJ46" i="8"/>
  <c r="AJ45" i="8"/>
  <c r="U45" i="8" l="1"/>
  <c r="S45" i="8"/>
  <c r="K46" i="8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 s="1"/>
  <c r="BS16" i="5"/>
  <c r="BR16" i="5" s="1"/>
  <c r="BS12" i="5"/>
  <c r="BR12" i="5" s="1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 s="1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 s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 s="1"/>
  <c r="BL46" i="5"/>
  <c r="BL40" i="5"/>
  <c r="BK40" i="5"/>
  <c r="BL38" i="5"/>
  <c r="BK38" i="5" s="1"/>
  <c r="BL37" i="5"/>
  <c r="BK37" i="5" s="1"/>
  <c r="BL30" i="5"/>
  <c r="BK30" i="5" s="1"/>
  <c r="BL31" i="5"/>
  <c r="BK31" i="5" s="1"/>
  <c r="BL32" i="5"/>
  <c r="BK32" i="5" s="1"/>
  <c r="BL33" i="5"/>
  <c r="BK33" i="5" s="1"/>
  <c r="BL34" i="5"/>
  <c r="BK34" i="5" s="1"/>
  <c r="BL35" i="5"/>
  <c r="BK35" i="5" s="1"/>
  <c r="BL25" i="5"/>
  <c r="BL24" i="5"/>
  <c r="BK24" i="5" s="1"/>
  <c r="BL27" i="5"/>
  <c r="BK27" i="5" s="1"/>
  <c r="BL10" i="5"/>
  <c r="BK10" i="5" s="1"/>
  <c r="BL11" i="5"/>
  <c r="BL7" i="5"/>
  <c r="BK7" i="5" s="1"/>
  <c r="BL8" i="5"/>
  <c r="BL13" i="5"/>
  <c r="BK13" i="5"/>
  <c r="BL14" i="5"/>
  <c r="BK14" i="5" s="1"/>
  <c r="BL15" i="5"/>
  <c r="BK15" i="5" s="1"/>
  <c r="BL17" i="5"/>
  <c r="BL18" i="5"/>
  <c r="BK18" i="5" s="1"/>
  <c r="BL20" i="5"/>
  <c r="BK20" i="5" s="1"/>
  <c r="BL21" i="5"/>
  <c r="BK21" i="5" s="1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N31" i="5"/>
  <c r="BM31" i="5" s="1"/>
  <c r="BN32" i="5"/>
  <c r="BN33" i="5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N42" i="5"/>
  <c r="BN44" i="5"/>
  <c r="BO44" i="5" s="1"/>
  <c r="BM44" i="5"/>
  <c r="BN46" i="5"/>
  <c r="BO46" i="5" s="1"/>
  <c r="BN27" i="5"/>
  <c r="BN25" i="5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O17" i="5" s="1"/>
  <c r="BN18" i="5"/>
  <c r="BO18" i="5" s="1"/>
  <c r="BN20" i="5"/>
  <c r="BN16" i="5" s="1"/>
  <c r="BN21" i="5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 s="1"/>
  <c r="BF30" i="5" s="1"/>
  <c r="BH30" i="5" s="1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27" i="5"/>
  <c r="BM18" i="5"/>
  <c r="BV16" i="5"/>
  <c r="BV12" i="5"/>
  <c r="BO42" i="5"/>
  <c r="BO8" i="5"/>
  <c r="BL29" i="5"/>
  <c r="BK29" i="5" s="1"/>
  <c r="BS36" i="5"/>
  <c r="BR36" i="5" s="1"/>
  <c r="BO16" i="5" l="1"/>
  <c r="BN23" i="5"/>
  <c r="BM11" i="5"/>
  <c r="BL43" i="5"/>
  <c r="BL45" i="5" s="1"/>
  <c r="BM42" i="5"/>
  <c r="BM33" i="5"/>
  <c r="BM30" i="5"/>
  <c r="BL9" i="5"/>
  <c r="BK9" i="5" s="1"/>
  <c r="BO20" i="5"/>
  <c r="BO7" i="5"/>
  <c r="AM11" i="1"/>
  <c r="BM21" i="5"/>
  <c r="BM17" i="5"/>
  <c r="BM40" i="5"/>
  <c r="BL12" i="5"/>
  <c r="BK12" i="5" s="1"/>
  <c r="BM25" i="5"/>
  <c r="AN35" i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AM15" i="1"/>
  <c r="AM21" i="1" s="1"/>
  <c r="AM28" i="1"/>
  <c r="AM35" i="1" s="1"/>
  <c r="AM40" i="1" s="1"/>
  <c r="AM42" i="1" s="1"/>
  <c r="AM44" i="1" s="1"/>
  <c r="AM46" i="1" s="1"/>
  <c r="AN11" i="1"/>
  <c r="AN15" i="1"/>
  <c r="AN22" i="1"/>
  <c r="AN46" i="1"/>
  <c r="BK17" i="5"/>
  <c r="BK8" i="5"/>
  <c r="BK25" i="5"/>
  <c r="BK46" i="5"/>
  <c r="BJ43" i="5"/>
  <c r="BJ45" i="5" s="1"/>
  <c r="BK41" i="5"/>
  <c r="BL22" i="5"/>
  <c r="BM16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H55" i="4"/>
  <c r="BC28" i="5"/>
  <c r="BT23" i="5"/>
  <c r="BI16" i="5"/>
  <c r="BU36" i="5"/>
  <c r="AN21" i="1" l="1"/>
  <c r="AN27" i="1"/>
  <c r="BO36" i="5"/>
  <c r="BM23" i="5"/>
  <c r="BI22" i="5"/>
  <c r="BT22" i="5"/>
  <c r="BV22" i="5"/>
  <c r="BK43" i="5"/>
  <c r="BP41" i="5"/>
  <c r="BP43" i="5" s="1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O45" i="5" s="1"/>
  <c r="BM43" i="5"/>
  <c r="BC45" i="5"/>
  <c r="BI43" i="5"/>
  <c r="BV43" i="5"/>
  <c r="BT43" i="5"/>
  <c r="BU45" i="5"/>
  <c r="BP47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<sst xmlns="http://schemas.openxmlformats.org/spreadsheetml/2006/main" count="1404" uniqueCount="561">
  <si>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</si>
  <si>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</si>
  <si>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</si>
  <si>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</si>
  <si>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</si>
  <si>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</si>
  <si>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</si>
  <si>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</si>
  <si>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</si>
  <si>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</si>
  <si>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</si>
  <si>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</si>
  <si>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</si>
  <si>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</si>
  <si>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</si>
  <si>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</si>
  <si>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</si>
  <si>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</si>
  <si>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</si>
  <si>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</si>
  <si>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</si>
  <si>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</si>
  <si>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</si>
  <si>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</si>
  <si>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</si>
  <si>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</si>
  <si>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</si>
  <si>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</si>
  <si>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</si>
  <si>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</si>
  <si>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</si>
  <si>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</si>
  <si>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</si>
  <si>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</si>
  <si>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</si>
  <si>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</si>
  <si>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</si>
  <si>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</si>
  <si>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</si>
  <si>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</si>
  <si>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</si>
  <si>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</si>
  <si>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</si>
  <si>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</si>
  <si>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</si>
  <si>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</si>
  <si>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</si>
  <si>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</si>
  <si>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</si>
  <si>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</si>
  <si>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</si>
  <si>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</si>
  <si>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</si>
  <si>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</si>
  <si>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</si>
  <si>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</si>
  <si>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</si>
  <si>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</si>
  <si>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</si>
  <si>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</si>
  <si>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</si>
  <si>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</si>
  <si>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</si>
  <si>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</si>
  <si>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</si>
  <si>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</si>
  <si>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</si>
  <si>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</si>
  <si>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</si>
  <si>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</si>
  <si>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</si>
  <si>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</si>
  <si>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</si>
  <si>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</si>
  <si>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</si>
  <si>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</si>
  <si>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</si>
  <si>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</si>
  <si>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</si>
  <si>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</si>
  <si>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</si>
  <si>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</si>
  <si>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</si>
  <si>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</si>
  <si>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</si>
  <si>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</si>
  <si>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</si>
  <si>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</si>
  <si>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</si>
  <si>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</si>
  <si>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</si>
  <si>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</si>
  <si>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</si>
  <si>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</si>
  <si>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</si>
  <si>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</si>
  <si>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</si>
  <si>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</si>
  <si>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</si>
  <si>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</si>
  <si>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</si>
  <si>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</si>
  <si>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</si>
  <si>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</si>
  <si>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</si>
  <si>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</si>
  <si>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</si>
  <si>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</si>
  <si>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</si>
  <si>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</si>
  <si>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</si>
  <si>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</si>
  <si>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</si>
  <si>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</si>
  <si>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</si>
  <si>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</si>
  <si>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</si>
  <si>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</si>
  <si>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</si>
  <si>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</si>
  <si>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</si>
  <si>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</si>
  <si>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</si>
  <si>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</si>
  <si>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</si>
  <si>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</si>
  <si>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</si>
  <si>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</si>
  <si>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</si>
  <si>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</si>
  <si>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</si>
  <si>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</si>
  <si>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</si>
  <si>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</si>
  <si>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</si>
  <si>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</si>
  <si>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</si>
  <si>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</si>
  <si>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</si>
  <si>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</si>
  <si>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</si>
  <si>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</si>
  <si>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</si>
  <si>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</si>
  <si>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</si>
  <si>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</si>
  <si>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</si>
  <si>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</si>
  <si>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</si>
  <si>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</si>
  <si>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</si>
  <si>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</si>
  <si>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</si>
  <si>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</si>
  <si>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</si>
  <si>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</si>
  <si>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</si>
  <si>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</si>
  <si>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</si>
  <si>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</si>
  <si>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</si>
  <si>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</si>
  <si>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</si>
  <si>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</si>
  <si>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</si>
  <si>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</si>
  <si>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</si>
  <si>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</si>
  <si>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</si>
  <si>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</si>
  <si>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</si>
  <si>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</si>
  <si>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</si>
  <si>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</si>
  <si>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</si>
  <si>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</si>
  <si>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</si>
  <si>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</si>
  <si>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</si>
  <si>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</si>
  <si>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</si>
  <si>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</si>
  <si>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</si>
  <si>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</si>
  <si>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</si>
  <si>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</si>
  <si>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</si>
  <si>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</si>
  <si>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</si>
  <si>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</si>
  <si>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</si>
  <si>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</si>
  <si>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</si>
  <si>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</si>
  <si>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</si>
  <si>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</si>
  <si>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</si>
  <si>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</si>
  <si>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</si>
  <si>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</si>
  <si>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</si>
  <si>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</si>
  <si>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</si>
  <si>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</si>
  <si>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</si>
  <si>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</si>
  <si>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</si>
  <si>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</si>
  <si>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</si>
  <si>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</si>
  <si>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</si>
  <si>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</si>
  <si>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</si>
  <si>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</si>
  <si>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</si>
  <si>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</si>
  <si>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</si>
  <si>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</si>
  <si>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</si>
  <si>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</si>
  <si>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</si>
  <si>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</si>
  <si>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</si>
  <si>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</si>
  <si>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</si>
  <si>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</si>
  <si>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</si>
  <si>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</si>
  <si>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</si>
  <si>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</si>
  <si>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</si>
  <si>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</si>
  <si>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</si>
  <si>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</si>
  <si>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</si>
  <si>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</si>
  <si>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</si>
  <si>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</si>
  <si>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</si>
  <si>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</si>
  <si>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</si>
  <si>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</si>
  <si>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</si>
  <si>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</si>
  <si>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</si>
  <si>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</si>
  <si>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</si>
  <si>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</si>
  <si>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</si>
  <si>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</si>
  <si>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</si>
  <si>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</si>
  <si>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</si>
  <si>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</si>
  <si>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</si>
  <si>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</si>
  <si>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</si>
  <si>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</si>
  <si>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</si>
  <si>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</si>
  <si>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</si>
  <si>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</si>
  <si>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</si>
  <si>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</si>
  <si>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</si>
  <si>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</si>
  <si>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</si>
  <si>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</si>
  <si>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</si>
  <si>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</si>
  <si>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</si>
  <si>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</si>
  <si>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</si>
  <si>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</si>
  <si>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</si>
  <si>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</si>
  <si>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</si>
  <si>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</si>
  <si>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</si>
  <si>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</si>
  <si>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</si>
  <si>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</si>
  <si>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</si>
  <si>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</si>
  <si>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</si>
  <si>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</si>
  <si>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</si>
  <si>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</si>
  <si>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</si>
  <si>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</si>
  <si>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</si>
  <si>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</si>
  <si>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</si>
  <si>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</si>
  <si>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</si>
  <si>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</si>
  <si>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</si>
  <si>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</si>
  <si>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</si>
  <si>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</si>
  <si>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</si>
  <si>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</si>
  <si>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</si>
  <si>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</si>
  <si>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</si>
  <si>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</si>
  <si>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</si>
  <si>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</si>
  <si>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</si>
  <si>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</si>
  <si>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</si>
  <si>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</si>
  <si>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</si>
  <si>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</si>
  <si>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</si>
  <si>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</si>
  <si>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</si>
  <si>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</si>
  <si>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</si>
  <si>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</si>
  <si>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</si>
  <si>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</si>
  <si>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</si>
  <si>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</si>
  <si>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</si>
  <si>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</si>
  <si>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</si>
  <si>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</si>
  <si>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</si>
  <si>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</si>
  <si>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</si>
  <si>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</si>
  <si>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</si>
  <si>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</si>
  <si>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</si>
  <si>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</si>
  <si>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</si>
  <si>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</si>
  <si>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</si>
  <si>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</si>
  <si>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</si>
  <si>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</si>
  <si>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</si>
  <si>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</si>
  <si>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</si>
  <si>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</si>
  <si>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</si>
  <si>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</si>
  <si>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</si>
  <si>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</si>
  <si>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</si>
  <si>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</si>
  <si>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</si>
  <si>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</si>
  <si>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</si>
  <si>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</si>
  <si>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</si>
  <si>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</si>
  <si>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</si>
  <si>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</si>
  <si>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</si>
  <si>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</si>
  <si>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</si>
  <si>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</si>
  <si>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</si>
  <si>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</si>
  <si>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</si>
  <si>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</si>
  <si>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</si>
  <si>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</si>
  <si>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</si>
  <si>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</si>
  <si>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</si>
  <si>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</si>
  <si>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</si>
  <si>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</si>
  <si>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</si>
  <si>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</si>
  <si>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</si>
  <si>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</si>
  <si>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</si>
  <si>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</si>
  <si>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</si>
  <si>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</si>
  <si>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</si>
  <si>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</si>
  <si>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</si>
  <si>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</si>
  <si>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</si>
  <si>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</si>
  <si>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</si>
  <si>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</si>
  <si>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</si>
  <si>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</si>
  <si>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</si>
  <si>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</si>
  <si>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</si>
  <si>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</si>
  <si>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</si>
  <si>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</si>
  <si>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</si>
  <si>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</si>
  <si>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</si>
  <si>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</si>
  <si>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</si>
  <si>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</si>
  <si>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</si>
  <si>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</si>
  <si>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</si>
  <si>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</si>
  <si>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</si>
  <si>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</si>
  <si>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</si>
  <si>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</si>
  <si>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</si>
  <si>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</si>
  <si>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</si>
  <si>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</si>
  <si>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</si>
  <si>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</si>
  <si>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</si>
  <si>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</si>
  <si>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</si>
  <si>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</si>
  <si>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 xml:space="preserve"> - di cui avviamento</t>
  </si>
  <si>
    <t>Altre voci dell'attivo</t>
  </si>
  <si>
    <t>Totale dell'Attivo</t>
  </si>
  <si>
    <t>Raccolta diretta</t>
  </si>
  <si>
    <t>a) Debiti verso la clientela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</si>
  <si>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</si>
  <si>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</si>
  <si>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</si>
  <si>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</si>
  <si>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</si>
  <si>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</si>
  <si>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230 (*)</t>
  </si>
  <si>
    <t>190 a)</t>
  </si>
  <si>
    <t>Spese del personale</t>
  </si>
  <si>
    <t>190 b) (*) (**)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</si>
  <si>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</si>
  <si>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</si>
  <si>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</si>
  <si>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</si>
  <si>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</si>
  <si>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250+270+280</t>
  </si>
  <si>
    <t>Utili (Perdite) delle partecipazioni, da cessione di investimenti e rettifiche di valore dell'avviamento</t>
  </si>
  <si>
    <t>265</t>
  </si>
  <si>
    <t>Utile (Perdita) dell'operatività corrente al lordo delle imposte</t>
  </si>
  <si>
    <t>300</t>
  </si>
  <si>
    <t>Imposte sul reddito di periodo dell'operatività corrente</t>
  </si>
  <si>
    <t>350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</si>
  <si>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</si>
  <si>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</si>
  <si>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</si>
  <si>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</si>
  <si>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</si>
  <si>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</si>
  <si>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</si>
  <si>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</si>
  <si>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</si>
  <si>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</si>
  <si>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</si>
  <si>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</si>
  <si>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</si>
  <si>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</si>
  <si>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</si>
  <si>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</si>
  <si>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>1° trimestre 2018</t>
  </si>
  <si>
    <t xml:space="preserve"> </t>
  </si>
  <si>
    <t>01.01.2018
IFRS9 FTA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</si>
  <si>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</si>
  <si>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</si>
  <si>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</si>
  <si>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</si>
  <si>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</si>
  <si>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</si>
  <si>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c) Attività finanziarie valutate al fair value con impatto sulla redditivà complessiva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</si>
  <si>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</si>
  <si>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</si>
  <si>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</si>
  <si>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</si>
  <si>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</si>
  <si>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</si>
  <si>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</si>
  <si>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</si>
  <si>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</si>
  <si>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</si>
  <si>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</si>
  <si>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</si>
  <si>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</si>
  <si>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</si>
  <si>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</si>
  <si>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</si>
  <si>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</si>
  <si>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</si>
  <si>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</si>
  <si>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1° trimestre 2019</t>
  </si>
  <si>
    <t>30.06.2019</t>
  </si>
  <si>
    <t>2° trimestre 2019</t>
  </si>
  <si>
    <t>30.09.2019</t>
  </si>
  <si>
    <t>c) Strumenti di capitale</t>
  </si>
  <si>
    <t>d) Riserva sovrapprezzo</t>
  </si>
  <si>
    <t>e) Capitale</t>
  </si>
  <si>
    <t>f) Azioni proprie</t>
  </si>
  <si>
    <t>g) Utile del periodo</t>
  </si>
  <si>
    <t>3° trimestre 2019</t>
  </si>
  <si>
    <t xml:space="preserve"> 275. </t>
  </si>
  <si>
    <t>31.12.2019</t>
  </si>
  <si>
    <t>4° trimestre 2019</t>
  </si>
  <si>
    <t>31.03.2020</t>
  </si>
  <si>
    <t>1° trimestre 2020</t>
  </si>
  <si>
    <t>30.06.2020</t>
  </si>
  <si>
    <t>2° trimestre 2020</t>
  </si>
  <si>
    <t>DATO PRO-FORMA CONSIDERATI GLI EFFETTI DELL'OPERAZIONE DI CARTOLARIZZAZIONE SPRING</t>
  </si>
  <si>
    <t>30.09.2020</t>
  </si>
  <si>
    <t>- finanziamenti verso clientela</t>
  </si>
  <si>
    <t>- altre attività finanziarie</t>
  </si>
  <si>
    <t>Oneri operativi</t>
  </si>
  <si>
    <t>Proventi operativi netti</t>
  </si>
  <si>
    <t>Utile (Perdita) della gestione corrente al lordo delle imposte</t>
  </si>
  <si>
    <t>Imposte sul reddito di periodo della gestione corrente</t>
  </si>
  <si>
    <t>3° trimestre 2020</t>
  </si>
  <si>
    <t>31.12.2020</t>
  </si>
  <si>
    <t>4° trimestre 2020</t>
  </si>
  <si>
    <t>RESTATED IAS 40</t>
  </si>
  <si>
    <t>31.03.2021</t>
  </si>
  <si>
    <t>1° trimestre 2021</t>
  </si>
  <si>
    <t>Utili (Perdite) da investimenti</t>
  </si>
  <si>
    <t>30.06.2021</t>
  </si>
  <si>
    <t>2° trimestre 2021</t>
  </si>
  <si>
    <t>30.09.2021</t>
  </si>
  <si>
    <t>3° trimestre 2021</t>
  </si>
  <si>
    <t>31.12.2021</t>
  </si>
  <si>
    <t xml:space="preserve">I valori comparativi al 31 dicembre 2020 esposti rispettivamente negli schemi di Stato patrimoniale e Conto economico che seguono, includono gli effetti dell’applicazione retroattiva del cambiamento di criterio di valutazione degli immobili detenuti a scopo di investimento. </t>
  </si>
  <si>
    <t>4° trimestre 2021</t>
  </si>
  <si>
    <t>Attività di macrohedging</t>
  </si>
  <si>
    <t>a) Derivati di copertura</t>
  </si>
  <si>
    <t>b) Adeguamento di valore delle passività finanziarie oggetto di copertura generica (+/-)</t>
  </si>
  <si>
    <t>c) Passività finanziarie designate al fair value</t>
  </si>
  <si>
    <t>31.03.2022</t>
  </si>
  <si>
    <t>1° trimestre 2022</t>
  </si>
  <si>
    <t>30.06.2022</t>
  </si>
  <si>
    <t>2° trimestre 2022</t>
  </si>
  <si>
    <t>30.09.2022</t>
  </si>
  <si>
    <t>Variazioni 30.09.2022 - 31.12.2021</t>
  </si>
  <si>
    <t>3° trimestre 2022</t>
  </si>
  <si>
    <t>BANCA CARIGE - Reclassified consolidated income statement quarter by quarter</t>
  </si>
  <si>
    <t>VOCI</t>
  </si>
  <si>
    <t>3Q 2022</t>
  </si>
  <si>
    <t>2Q 2022</t>
  </si>
  <si>
    <t>ONE OFF 2Q 2022</t>
  </si>
  <si>
    <t>1Q 2022</t>
  </si>
  <si>
    <t>4Q 2021</t>
  </si>
  <si>
    <t>3Q 2021</t>
  </si>
  <si>
    <t>2Q 2021</t>
  </si>
  <si>
    <t>1Q 2021</t>
  </si>
  <si>
    <t>2Q 2022 normalizzato</t>
  </si>
  <si>
    <t>31.12.2022</t>
  </si>
  <si>
    <t>Variazione 31.12.2022 - 31.12.2021</t>
  </si>
  <si>
    <t xml:space="preserve">190 b) </t>
  </si>
  <si>
    <t>4rd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</si>
</sst>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(* #,##0_);_(* \(#,##0\);_(* &quot;-&quot;_);_(@_)"/>
    <numFmt numFmtId="166" formatCode="_-* #,##0_-;\-* #,##0_-;_-* &quot;-&quot;??_-;_-@_-"/>
    <numFmt numFmtId="167" formatCode="_(* #,##0_);_(* \(#,##0\);_(* &quot;-&quot;??_);_(@_)"/>
    <numFmt numFmtId="168" formatCode="dd\.mm\.yyyy"/>
    <numFmt numFmtId="169" formatCode="#,##0;\(#,##0\);&quot;-&quot;"/>
    <numFmt numFmtId="170" formatCode="#,##0_ ;\-#,##0\ "/>
    <numFmt numFmtId="171" formatCode="_(&quot;$&quot;* #,##0_);_(&quot;$&quot;* \(#,##0\);_(&quot;$&quot;* &quot;-&quot;_);_(@_)"/>
    <numFmt numFmtId="172" formatCode="0.000%"/>
    <numFmt numFmtId="173" formatCode="_-[$€]\ * #,##0.00_-;\-[$€]\ * #,##0.00_-;_-[$€]\ * &quot;-&quot;??_-;_-@_-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410]d\-mmm\-yy;@"/>
    <numFmt numFmtId="177" formatCode="#,##0.0000_ ;\-#,##0.0000\ "/>
    <numFmt numFmtId="178" formatCode="#,##0\ ;\(#,##0\)\ ;&quot;- &quot;"/>
  </numFmts>
  <fonts count="83">
    <font>
      <sz val="10"/>
      <name val="Arial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  <font>
      <b/>
      <sz val="10"/>
      <name val="Arial"/>
      <family val="2"/>
    </font>
    <font>
      <b/>
      <sz val="10"/>
      <color rgb="FF005157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rgb="FF005157"/>
      </top>
      <bottom style="thin">
        <color rgb="FF005157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medium">
        <color rgb="FF005157"/>
      </bottom>
      <diagonal/>
    </border>
    <border>
      <left/>
      <right/>
      <top style="thick">
        <color rgb="FFFF0000"/>
      </top>
      <bottom style="medium">
        <color rgb="FF005157"/>
      </bottom>
      <diagonal/>
    </border>
    <border>
      <left/>
      <right style="thick">
        <color rgb="FFFF0000"/>
      </right>
      <top style="thick">
        <color rgb="FFFF0000"/>
      </top>
      <bottom style="medium">
        <color rgb="FF005157"/>
      </bottom>
      <diagonal/>
    </border>
    <border>
      <left style="thick">
        <color rgb="FFFF0000"/>
      </left>
      <right/>
      <top style="medium">
        <color rgb="FF005157"/>
      </top>
      <bottom style="medium">
        <color rgb="FF005157"/>
      </bottom>
      <diagonal/>
    </border>
    <border>
      <left/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rgb="FF005157"/>
      </bottom>
      <diagonal/>
    </border>
    <border>
      <left/>
      <right style="thick">
        <color rgb="FFFF0000"/>
      </right>
      <top/>
      <bottom style="thin">
        <color rgb="FF005157"/>
      </bottom>
      <diagonal/>
    </border>
    <border>
      <left style="thick">
        <color rgb="FFFF0000"/>
      </left>
      <right/>
      <top style="thin">
        <color rgb="FF005157"/>
      </top>
      <bottom/>
      <diagonal/>
    </border>
    <border>
      <left/>
      <right style="thick">
        <color rgb="FFFF0000"/>
      </right>
      <top style="thin">
        <color rgb="FF005157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0" borderId="0"/>
    <xf numFmtId="0" fontId="21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3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21" fillId="0" borderId="0"/>
    <xf numFmtId="0" fontId="28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611">
    <xf numFmtId="0" fontId="0" fillId="0" borderId="0" xfId="0"/>
    <xf numFmtId="0" fontId="6" fillId="0" borderId="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5" fontId="11" fillId="0" borderId="0" xfId="2" applyNumberFormat="1" applyFont="1" applyFill="1" applyBorder="1" applyAlignment="1" applyProtection="1">
      <alignment horizontal="right" wrapText="1"/>
    </xf>
    <xf numFmtId="165" fontId="12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10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right" vertical="top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7" fillId="0" borderId="0" xfId="0" applyFont="1" applyFill="1" applyProtection="1">
      <protection locked="0"/>
    </xf>
    <xf numFmtId="14" fontId="7" fillId="0" borderId="0" xfId="0" applyNumberFormat="1" applyFont="1" applyFill="1" applyProtection="1">
      <protection locked="0"/>
    </xf>
    <xf numFmtId="167" fontId="11" fillId="0" borderId="0" xfId="0" applyNumberFormat="1" applyFont="1" applyFill="1" applyBorder="1" applyAlignment="1" applyProtection="1">
      <alignment horizontal="right" wrapText="1"/>
      <protection locked="0"/>
    </xf>
    <xf numFmtId="167" fontId="12" fillId="0" borderId="0" xfId="0" applyNumberFormat="1" applyFont="1" applyFill="1" applyBorder="1" applyAlignment="1" applyProtection="1">
      <alignment horizontal="right" wrapText="1"/>
      <protection locked="0"/>
    </xf>
    <xf numFmtId="167" fontId="12" fillId="0" borderId="0" xfId="0" applyNumberFormat="1" applyFont="1" applyBorder="1" applyAlignment="1" applyProtection="1">
      <alignment horizontal="right" wrapText="1"/>
      <protection locked="0"/>
    </xf>
    <xf numFmtId="165" fontId="12" fillId="0" borderId="0" xfId="0" applyNumberFormat="1" applyFont="1" applyBorder="1" applyAlignment="1" applyProtection="1">
      <alignment horizontal="right" wrapText="1"/>
      <protection locked="0"/>
    </xf>
    <xf numFmtId="166" fontId="11" fillId="0" borderId="0" xfId="1" applyNumberFormat="1" applyFont="1" applyBorder="1" applyProtection="1">
      <protection locked="0"/>
    </xf>
    <xf numFmtId="165" fontId="11" fillId="3" borderId="0" xfId="2" applyNumberFormat="1" applyFont="1" applyFill="1" applyBorder="1" applyAlignment="1" applyProtection="1">
      <alignment horizontal="right" wrapText="1"/>
    </xf>
    <xf numFmtId="166" fontId="11" fillId="3" borderId="0" xfId="1" applyNumberFormat="1" applyFont="1" applyFill="1" applyProtection="1">
      <protection locked="0"/>
    </xf>
    <xf numFmtId="165" fontId="8" fillId="3" borderId="0" xfId="2" applyNumberFormat="1" applyFont="1" applyFill="1" applyBorder="1" applyAlignment="1" applyProtection="1">
      <alignment horizontal="right" wrapText="1"/>
    </xf>
    <xf numFmtId="165" fontId="14" fillId="3" borderId="0" xfId="2" applyNumberFormat="1" applyFont="1" applyFill="1" applyBorder="1" applyAlignment="1" applyProtection="1">
      <alignment horizontal="right" wrapText="1"/>
    </xf>
    <xf numFmtId="41" fontId="11" fillId="3" borderId="0" xfId="2" applyFont="1" applyFill="1" applyBorder="1" applyAlignment="1" applyProtection="1">
      <alignment horizontal="right" wrapText="1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165" fontId="8" fillId="3" borderId="0" xfId="2" applyNumberFormat="1" applyFont="1" applyFill="1" applyBorder="1" applyAlignment="1" applyProtection="1">
      <alignment horizontal="right" wrapText="1"/>
      <protection locked="0"/>
    </xf>
    <xf numFmtId="41" fontId="8" fillId="3" borderId="0" xfId="2" applyFont="1" applyFill="1" applyBorder="1" applyAlignment="1" applyProtection="1">
      <alignment horizontal="right" wrapText="1"/>
    </xf>
    <xf numFmtId="0" fontId="8" fillId="0" borderId="0" xfId="0" applyNumberFormat="1" applyFont="1" applyBorder="1" applyAlignment="1" applyProtection="1">
      <alignment horizontal="left"/>
      <protection locked="0"/>
    </xf>
    <xf numFmtId="3" fontId="8" fillId="3" borderId="0" xfId="0" applyNumberFormat="1" applyFont="1" applyFill="1" applyBorder="1" applyAlignment="1" applyProtection="1">
      <alignment horizontal="right" wrapText="1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left"/>
      <protection locked="0"/>
    </xf>
    <xf numFmtId="41" fontId="8" fillId="3" borderId="0" xfId="2" applyFont="1" applyFill="1" applyBorder="1" applyAlignment="1" applyProtection="1">
      <alignment horizontal="right" wrapText="1"/>
      <protection locked="0"/>
    </xf>
    <xf numFmtId="0" fontId="11" fillId="0" borderId="0" xfId="0" applyFont="1" applyBorder="1" applyProtection="1">
      <protection locked="0"/>
    </xf>
    <xf numFmtId="49" fontId="10" fillId="0" borderId="7" xfId="0" applyNumberFormat="1" applyFont="1" applyBorder="1" applyAlignment="1" applyProtection="1">
      <alignment horizontal="left"/>
      <protection locked="0"/>
    </xf>
    <xf numFmtId="166" fontId="12" fillId="0" borderId="7" xfId="1" applyNumberFormat="1" applyFont="1" applyBorder="1" applyProtection="1">
      <protection locked="0"/>
    </xf>
    <xf numFmtId="41" fontId="10" fillId="3" borderId="7" xfId="2" applyFont="1" applyFill="1" applyBorder="1" applyAlignment="1" applyProtection="1">
      <alignment horizontal="right" wrapText="1"/>
    </xf>
    <xf numFmtId="165" fontId="11" fillId="3" borderId="0" xfId="0" applyNumberFormat="1" applyFont="1" applyFill="1" applyBorder="1" applyAlignment="1" applyProtection="1">
      <alignment horizontal="right" wrapText="1"/>
    </xf>
    <xf numFmtId="165" fontId="15" fillId="3" borderId="0" xfId="2" applyNumberFormat="1" applyFont="1" applyFill="1" applyBorder="1" applyAlignment="1" applyProtection="1">
      <alignment horizontal="right" wrapText="1"/>
    </xf>
    <xf numFmtId="165" fontId="8" fillId="3" borderId="0" xfId="0" applyNumberFormat="1" applyFont="1" applyFill="1" applyBorder="1" applyAlignment="1" applyProtection="1">
      <alignment horizontal="right" wrapText="1"/>
    </xf>
    <xf numFmtId="165" fontId="15" fillId="3" borderId="0" xfId="0" applyNumberFormat="1" applyFont="1" applyFill="1" applyBorder="1" applyAlignment="1" applyProtection="1">
      <alignment horizontal="right" wrapText="1"/>
    </xf>
    <xf numFmtId="165" fontId="12" fillId="3" borderId="0" xfId="2" applyNumberFormat="1" applyFont="1" applyFill="1" applyBorder="1" applyAlignment="1" applyProtection="1">
      <alignment horizontal="right" wrapText="1"/>
    </xf>
    <xf numFmtId="165" fontId="12" fillId="3" borderId="0" xfId="2" applyNumberFormat="1" applyFont="1" applyFill="1" applyBorder="1" applyAlignment="1" applyProtection="1">
      <alignment horizontal="right" wrapText="1"/>
      <protection locked="0"/>
    </xf>
    <xf numFmtId="165" fontId="16" fillId="3" borderId="0" xfId="2" applyNumberFormat="1" applyFont="1" applyFill="1" applyBorder="1" applyAlignment="1" applyProtection="1">
      <alignment horizontal="right" wrapText="1"/>
      <protection locked="0"/>
    </xf>
    <xf numFmtId="165" fontId="11" fillId="3" borderId="0" xfId="2" applyNumberFormat="1" applyFont="1" applyFill="1" applyBorder="1" applyAlignment="1" applyProtection="1">
      <alignment horizontal="right" wrapText="1"/>
      <protection locked="0"/>
    </xf>
    <xf numFmtId="165" fontId="15" fillId="3" borderId="0" xfId="2" applyNumberFormat="1" applyFont="1" applyFill="1" applyBorder="1" applyAlignment="1" applyProtection="1">
      <alignment horizontal="right" wrapText="1"/>
      <protection locked="0"/>
    </xf>
    <xf numFmtId="165" fontId="10" fillId="3" borderId="0" xfId="2" applyNumberFormat="1" applyFont="1" applyFill="1" applyBorder="1" applyAlignment="1" applyProtection="1">
      <alignment horizontal="right" wrapText="1"/>
    </xf>
    <xf numFmtId="165" fontId="12" fillId="3" borderId="0" xfId="0" applyNumberFormat="1" applyFont="1" applyFill="1" applyBorder="1" applyAlignment="1" applyProtection="1">
      <alignment horizontal="right" wrapText="1"/>
    </xf>
    <xf numFmtId="49" fontId="8" fillId="0" borderId="2" xfId="0" applyNumberFormat="1" applyFont="1" applyBorder="1" applyAlignment="1" applyProtection="1">
      <alignment horizontal="right" vertical="top"/>
      <protection locked="0"/>
    </xf>
    <xf numFmtId="165" fontId="12" fillId="3" borderId="3" xfId="2" applyNumberFormat="1" applyFont="1" applyFill="1" applyBorder="1" applyAlignment="1" applyProtection="1">
      <alignment horizontal="right" wrapText="1"/>
    </xf>
    <xf numFmtId="0" fontId="20" fillId="2" borderId="4" xfId="0" applyFont="1" applyFill="1" applyBorder="1" applyAlignment="1" applyProtection="1">
      <alignment horizontal="right" vertical="top" wrapText="1"/>
      <protection locked="0"/>
    </xf>
    <xf numFmtId="0" fontId="20" fillId="3" borderId="4" xfId="0" applyFont="1" applyFill="1" applyBorder="1" applyAlignment="1" applyProtection="1">
      <alignment horizontal="right" vertical="top" wrapText="1"/>
      <protection locked="0"/>
    </xf>
    <xf numFmtId="0" fontId="17" fillId="4" borderId="4" xfId="0" applyFont="1" applyFill="1" applyBorder="1" applyAlignment="1" applyProtection="1">
      <alignment horizontal="right" vertical="top" wrapText="1"/>
      <protection locked="0"/>
    </xf>
    <xf numFmtId="167" fontId="11" fillId="3" borderId="0" xfId="0" applyNumberFormat="1" applyFont="1" applyFill="1" applyBorder="1" applyAlignment="1" applyProtection="1">
      <alignment horizontal="right" wrapText="1"/>
      <protection locked="0"/>
    </xf>
    <xf numFmtId="165" fontId="11" fillId="3" borderId="0" xfId="0" applyNumberFormat="1" applyFont="1" applyFill="1" applyProtection="1">
      <protection locked="0"/>
    </xf>
    <xf numFmtId="167" fontId="11" fillId="3" borderId="0" xfId="0" applyNumberFormat="1" applyFont="1" applyFill="1" applyAlignment="1" applyProtection="1">
      <alignment horizontal="right"/>
      <protection locked="0"/>
    </xf>
    <xf numFmtId="167" fontId="12" fillId="3" borderId="0" xfId="0" applyNumberFormat="1" applyFont="1" applyFill="1" applyBorder="1" applyAlignment="1" applyProtection="1">
      <alignment horizontal="right" wrapText="1"/>
      <protection locked="0"/>
    </xf>
    <xf numFmtId="3" fontId="12" fillId="3" borderId="0" xfId="0" applyNumberFormat="1" applyFont="1" applyFill="1" applyBorder="1" applyAlignment="1" applyProtection="1">
      <alignment horizontal="right" wrapText="1"/>
      <protection locked="0"/>
    </xf>
    <xf numFmtId="165" fontId="12" fillId="3" borderId="0" xfId="0" applyNumberFormat="1" applyFont="1" applyFill="1" applyProtection="1">
      <protection locked="0"/>
    </xf>
    <xf numFmtId="167" fontId="11" fillId="3" borderId="0" xfId="0" applyNumberFormat="1" applyFont="1" applyFill="1" applyProtection="1">
      <protection locked="0"/>
    </xf>
    <xf numFmtId="167" fontId="11" fillId="3" borderId="0" xfId="1" applyNumberFormat="1" applyFont="1" applyFill="1" applyProtection="1">
      <protection locked="0"/>
    </xf>
    <xf numFmtId="165" fontId="11" fillId="3" borderId="0" xfId="0" applyNumberFormat="1" applyFont="1" applyFill="1" applyBorder="1" applyAlignment="1" applyProtection="1">
      <alignment horizontal="right" wrapText="1"/>
      <protection locked="0"/>
    </xf>
    <xf numFmtId="165" fontId="12" fillId="3" borderId="0" xfId="0" applyNumberFormat="1" applyFont="1" applyFill="1" applyBorder="1" applyAlignment="1" applyProtection="1">
      <alignment horizontal="right" wrapText="1"/>
      <protection locked="0"/>
    </xf>
    <xf numFmtId="167" fontId="8" fillId="3" borderId="0" xfId="0" applyNumberFormat="1" applyFont="1" applyFill="1" applyBorder="1" applyAlignment="1" applyProtection="1">
      <alignment horizontal="right" wrapText="1"/>
      <protection locked="0"/>
    </xf>
    <xf numFmtId="49" fontId="8" fillId="0" borderId="7" xfId="0" applyNumberFormat="1" applyFont="1" applyBorder="1" applyAlignment="1" applyProtection="1">
      <alignment horizontal="right" vertical="top"/>
      <protection locked="0"/>
    </xf>
    <xf numFmtId="167" fontId="12" fillId="3" borderId="7" xfId="0" applyNumberFormat="1" applyFont="1" applyFill="1" applyBorder="1" applyAlignment="1" applyProtection="1">
      <alignment horizontal="right" wrapText="1"/>
      <protection locked="0"/>
    </xf>
    <xf numFmtId="3" fontId="12" fillId="3" borderId="7" xfId="0" applyNumberFormat="1" applyFont="1" applyFill="1" applyBorder="1" applyAlignment="1" applyProtection="1">
      <alignment horizontal="right" wrapText="1"/>
      <protection locked="0"/>
    </xf>
    <xf numFmtId="165" fontId="12" fillId="3" borderId="7" xfId="2" applyNumberFormat="1" applyFont="1" applyFill="1" applyBorder="1" applyAlignment="1" applyProtection="1">
      <alignment horizontal="right" wrapText="1"/>
    </xf>
    <xf numFmtId="165" fontId="16" fillId="3" borderId="7" xfId="2" applyNumberFormat="1" applyFont="1" applyFill="1" applyBorder="1" applyAlignment="1" applyProtection="1">
      <alignment horizontal="right" wrapText="1"/>
    </xf>
    <xf numFmtId="0" fontId="5" fillId="2" borderId="0" xfId="0" applyFont="1" applyFill="1"/>
    <xf numFmtId="0" fontId="5" fillId="2" borderId="0" xfId="0" applyFont="1" applyFill="1" applyAlignment="1"/>
    <xf numFmtId="169" fontId="11" fillId="3" borderId="0" xfId="2" applyNumberFormat="1" applyFont="1" applyFill="1" applyBorder="1" applyAlignment="1" applyProtection="1">
      <alignment horizontal="right" wrapText="1"/>
    </xf>
    <xf numFmtId="169" fontId="11" fillId="3" borderId="0" xfId="1" applyNumberFormat="1" applyFont="1" applyFill="1" applyProtection="1">
      <protection locked="0"/>
    </xf>
    <xf numFmtId="169" fontId="8" fillId="3" borderId="0" xfId="2" applyNumberFormat="1" applyFont="1" applyFill="1" applyBorder="1" applyAlignment="1" applyProtection="1">
      <alignment horizontal="right" wrapText="1"/>
    </xf>
    <xf numFmtId="169" fontId="14" fillId="3" borderId="0" xfId="2" applyNumberFormat="1" applyFont="1" applyFill="1" applyBorder="1" applyAlignment="1" applyProtection="1">
      <alignment horizontal="right" wrapText="1"/>
    </xf>
    <xf numFmtId="169" fontId="11" fillId="3" borderId="0" xfId="2" applyNumberFormat="1" applyFont="1" applyFill="1" applyBorder="1" applyAlignment="1" applyProtection="1">
      <alignment horizontal="right" wrapText="1"/>
      <protection locked="0"/>
    </xf>
    <xf numFmtId="0" fontId="22" fillId="0" borderId="0" xfId="4" applyFont="1"/>
    <xf numFmtId="166" fontId="24" fillId="0" borderId="0" xfId="5" applyNumberFormat="1" applyFont="1"/>
    <xf numFmtId="0" fontId="24" fillId="0" borderId="0" xfId="4" applyFont="1" applyBorder="1"/>
    <xf numFmtId="14" fontId="18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6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" applyFont="1" applyBorder="1" applyAlignment="1">
      <alignment horizontal="center" vertical="center"/>
    </xf>
    <xf numFmtId="166" fontId="24" fillId="3" borderId="0" xfId="5" applyNumberFormat="1" applyFont="1" applyFill="1"/>
    <xf numFmtId="166" fontId="24" fillId="0" borderId="0" xfId="5" applyNumberFormat="1" applyFont="1" applyFill="1"/>
    <xf numFmtId="0" fontId="22" fillId="0" borderId="11" xfId="4" applyFont="1" applyBorder="1"/>
    <xf numFmtId="166" fontId="22" fillId="0" borderId="11" xfId="5" applyNumberFormat="1" applyFont="1" applyBorder="1"/>
    <xf numFmtId="10" fontId="22" fillId="3" borderId="11" xfId="6" applyNumberFormat="1" applyFont="1" applyFill="1" applyBorder="1"/>
    <xf numFmtId="10" fontId="22" fillId="0" borderId="11" xfId="6" applyNumberFormat="1" applyFont="1" applyFill="1" applyBorder="1"/>
    <xf numFmtId="0" fontId="22" fillId="0" borderId="0" xfId="4" applyFont="1" applyBorder="1"/>
    <xf numFmtId="0" fontId="22" fillId="0" borderId="4" xfId="4" applyFont="1" applyBorder="1"/>
    <xf numFmtId="166" fontId="22" fillId="0" borderId="4" xfId="5" applyNumberFormat="1" applyFont="1" applyBorder="1"/>
    <xf numFmtId="10" fontId="22" fillId="3" borderId="4" xfId="6" applyNumberFormat="1" applyFont="1" applyFill="1" applyBorder="1"/>
    <xf numFmtId="10" fontId="22" fillId="0" borderId="4" xfId="6" applyNumberFormat="1" applyFont="1" applyFill="1" applyBorder="1"/>
    <xf numFmtId="0" fontId="27" fillId="0" borderId="0" xfId="4" applyFont="1"/>
    <xf numFmtId="166" fontId="22" fillId="0" borderId="0" xfId="5" applyNumberFormat="1" applyFont="1"/>
    <xf numFmtId="166" fontId="22" fillId="3" borderId="0" xfId="5" applyNumberFormat="1" applyFont="1" applyFill="1"/>
    <xf numFmtId="166" fontId="22" fillId="0" borderId="0" xfId="5" applyNumberFormat="1" applyFont="1" applyFill="1"/>
    <xf numFmtId="170" fontId="24" fillId="3" borderId="0" xfId="5" applyNumberFormat="1" applyFont="1" applyFill="1"/>
    <xf numFmtId="170" fontId="24" fillId="0" borderId="0" xfId="5" applyNumberFormat="1" applyFont="1" applyFill="1"/>
    <xf numFmtId="0" fontId="24" fillId="0" borderId="12" xfId="4" quotePrefix="1" applyFont="1" applyBorder="1" applyAlignment="1">
      <alignment horizontal="right"/>
    </xf>
    <xf numFmtId="166" fontId="24" fillId="0" borderId="12" xfId="5" applyNumberFormat="1" applyFont="1" applyBorder="1"/>
    <xf numFmtId="10" fontId="24" fillId="3" borderId="12" xfId="6" applyNumberFormat="1" applyFont="1" applyFill="1" applyBorder="1"/>
    <xf numFmtId="10" fontId="24" fillId="0" borderId="12" xfId="6" applyNumberFormat="1" applyFont="1" applyFill="1" applyBorder="1"/>
    <xf numFmtId="10" fontId="22" fillId="3" borderId="12" xfId="6" applyNumberFormat="1" applyFont="1" applyFill="1" applyBorder="1"/>
    <xf numFmtId="0" fontId="22" fillId="2" borderId="0" xfId="4" applyFont="1" applyFill="1"/>
    <xf numFmtId="166" fontId="24" fillId="2" borderId="0" xfId="5" applyNumberFormat="1" applyFont="1" applyFill="1"/>
    <xf numFmtId="0" fontId="22" fillId="0" borderId="0" xfId="4" applyFont="1" applyFill="1"/>
    <xf numFmtId="0" fontId="24" fillId="0" borderId="0" xfId="4" applyFont="1" applyFill="1" applyBorder="1"/>
    <xf numFmtId="10" fontId="22" fillId="0" borderId="4" xfId="6" applyNumberFormat="1" applyFont="1" applyFill="1" applyBorder="1" applyAlignment="1">
      <alignment wrapText="1"/>
    </xf>
    <xf numFmtId="0" fontId="24" fillId="0" borderId="0" xfId="4" applyFont="1" applyFill="1" applyBorder="1" applyAlignment="1">
      <alignment wrapText="1"/>
    </xf>
    <xf numFmtId="0" fontId="22" fillId="0" borderId="0" xfId="4" applyFont="1" applyFill="1" applyAlignment="1">
      <alignment wrapText="1"/>
    </xf>
    <xf numFmtId="166" fontId="24" fillId="0" borderId="0" xfId="5" applyNumberFormat="1" applyFont="1" applyFill="1" applyAlignment="1">
      <alignment wrapText="1"/>
    </xf>
    <xf numFmtId="166" fontId="24" fillId="0" borderId="12" xfId="5" quotePrefix="1" applyNumberFormat="1" applyFont="1" applyBorder="1"/>
    <xf numFmtId="166" fontId="22" fillId="0" borderId="12" xfId="5" applyNumberFormat="1" applyFont="1" applyBorder="1"/>
    <xf numFmtId="0" fontId="22" fillId="0" borderId="12" xfId="4" quotePrefix="1" applyFont="1" applyBorder="1" applyAlignment="1">
      <alignment horizontal="right"/>
    </xf>
    <xf numFmtId="0" fontId="22" fillId="0" borderId="0" xfId="4" applyFont="1" applyAlignment="1">
      <alignment horizontal="left"/>
    </xf>
    <xf numFmtId="0" fontId="24" fillId="0" borderId="0" xfId="4" quotePrefix="1" applyFont="1" applyAlignment="1">
      <alignment horizontal="left"/>
    </xf>
    <xf numFmtId="0" fontId="22" fillId="0" borderId="0" xfId="4" applyFont="1" applyAlignment="1">
      <alignment horizontal="left" wrapText="1"/>
    </xf>
    <xf numFmtId="166" fontId="30" fillId="3" borderId="0" xfId="5" applyNumberFormat="1" applyFont="1" applyFill="1"/>
    <xf numFmtId="10" fontId="24" fillId="2" borderId="0" xfId="8" applyNumberFormat="1" applyFont="1" applyFill="1"/>
    <xf numFmtId="172" fontId="24" fillId="2" borderId="0" xfId="8" applyNumberFormat="1" applyFont="1" applyFill="1"/>
    <xf numFmtId="10" fontId="24" fillId="0" borderId="0" xfId="8" applyNumberFormat="1" applyFont="1" applyFill="1" applyAlignment="1">
      <alignment wrapText="1"/>
    </xf>
    <xf numFmtId="172" fontId="24" fillId="0" borderId="0" xfId="8" applyNumberFormat="1" applyFont="1" applyFill="1" applyAlignment="1">
      <alignment wrapText="1"/>
    </xf>
    <xf numFmtId="10" fontId="24" fillId="0" borderId="12" xfId="8" applyNumberFormat="1" applyFont="1" applyFill="1" applyBorder="1"/>
    <xf numFmtId="10" fontId="22" fillId="0" borderId="12" xfId="8" applyNumberFormat="1" applyFont="1" applyFill="1" applyBorder="1"/>
    <xf numFmtId="10" fontId="24" fillId="0" borderId="0" xfId="8" applyNumberFormat="1" applyFont="1" applyFill="1"/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alignment horizontal="right" vertical="top" wrapText="1"/>
      <protection locked="0"/>
    </xf>
    <xf numFmtId="0" fontId="10" fillId="3" borderId="6" xfId="0" applyFont="1" applyFill="1" applyBorder="1" applyAlignment="1" applyProtection="1">
      <alignment horizontal="right" vertical="top" wrapText="1"/>
      <protection locked="0"/>
    </xf>
    <xf numFmtId="0" fontId="10" fillId="3" borderId="4" xfId="0" applyFont="1" applyFill="1" applyBorder="1" applyAlignment="1" applyProtection="1">
      <alignment horizontal="right" vertical="top" wrapText="1"/>
      <protection locked="0"/>
    </xf>
    <xf numFmtId="0" fontId="34" fillId="4" borderId="5" xfId="0" applyFont="1" applyFill="1" applyBorder="1" applyAlignment="1" applyProtection="1">
      <alignment horizontal="right" vertical="top" wrapText="1"/>
      <protection locked="0"/>
    </xf>
    <xf numFmtId="0" fontId="34" fillId="4" borderId="6" xfId="0" applyFont="1" applyFill="1" applyBorder="1" applyAlignment="1" applyProtection="1">
      <alignment horizontal="right" vertical="top" wrapText="1"/>
      <protection locked="0"/>
    </xf>
    <xf numFmtId="0" fontId="34" fillId="4" borderId="4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justify" wrapText="1"/>
      <protection locked="0"/>
    </xf>
    <xf numFmtId="41" fontId="11" fillId="3" borderId="0" xfId="2" applyFont="1" applyFill="1" applyBorder="1" applyAlignment="1" applyProtection="1">
      <alignment horizontal="right" wrapText="1"/>
    </xf>
    <xf numFmtId="41" fontId="14" fillId="3" borderId="0" xfId="2" applyFont="1" applyFill="1" applyBorder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49" fontId="12" fillId="0" borderId="7" xfId="0" applyNumberFormat="1" applyFont="1" applyBorder="1" applyAlignment="1" applyProtection="1">
      <alignment horizontal="right"/>
      <protection locked="0"/>
    </xf>
    <xf numFmtId="0" fontId="12" fillId="0" borderId="7" xfId="0" applyFont="1" applyBorder="1" applyProtection="1">
      <protection locked="0"/>
    </xf>
    <xf numFmtId="41" fontId="12" fillId="3" borderId="7" xfId="2" applyFont="1" applyFill="1" applyBorder="1" applyAlignment="1" applyProtection="1">
      <alignment horizontal="right" wrapText="1"/>
    </xf>
    <xf numFmtId="49" fontId="12" fillId="0" borderId="0" xfId="0" applyNumberFormat="1" applyFont="1" applyAlignment="1" applyProtection="1">
      <alignment horizontal="right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Protection="1"/>
    <xf numFmtId="0" fontId="8" fillId="0" borderId="0" xfId="0" applyFont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0" fontId="34" fillId="0" borderId="0" xfId="0" applyFont="1" applyFill="1" applyAlignment="1" applyProtection="1">
      <alignment horizontal="justify" wrapText="1"/>
      <protection locked="0"/>
    </xf>
    <xf numFmtId="0" fontId="34" fillId="0" borderId="0" xfId="0" applyFont="1" applyFill="1" applyAlignment="1" applyProtection="1">
      <alignment horizontal="right" wrapText="1"/>
      <protection locked="0"/>
    </xf>
    <xf numFmtId="0" fontId="12" fillId="0" borderId="0" xfId="0" applyFont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11" fillId="0" borderId="0" xfId="0" applyFont="1"/>
    <xf numFmtId="0" fontId="33" fillId="0" borderId="0" xfId="0" applyFont="1" applyBorder="1" applyProtection="1">
      <protection locked="0"/>
    </xf>
    <xf numFmtId="16" fontId="35" fillId="0" borderId="0" xfId="0" applyNumberFormat="1" applyFont="1" applyFill="1" applyProtection="1">
      <protection locked="0"/>
    </xf>
    <xf numFmtId="0" fontId="36" fillId="0" borderId="0" xfId="0" applyFont="1" applyFill="1" applyProtection="1"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top"/>
      <protection locked="0"/>
    </xf>
    <xf numFmtId="0" fontId="34" fillId="3" borderId="0" xfId="0" applyFont="1" applyFill="1" applyAlignment="1" applyProtection="1">
      <alignment horizontal="justify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3" fontId="11" fillId="0" borderId="0" xfId="0" applyNumberFormat="1" applyFont="1" applyProtection="1">
      <protection locked="0"/>
    </xf>
    <xf numFmtId="43" fontId="11" fillId="0" borderId="0" xfId="1" applyFont="1" applyProtection="1">
      <protection locked="0"/>
    </xf>
    <xf numFmtId="0" fontId="11" fillId="2" borderId="0" xfId="0" applyFont="1" applyFill="1" applyAlignment="1"/>
    <xf numFmtId="0" fontId="11" fillId="2" borderId="0" xfId="0" applyFont="1" applyFill="1"/>
    <xf numFmtId="168" fontId="20" fillId="2" borderId="4" xfId="3" applyNumberFormat="1" applyFont="1" applyFill="1" applyBorder="1" applyAlignment="1" applyProtection="1">
      <alignment horizontal="right" vertical="top" wrapText="1"/>
      <protection locked="0"/>
    </xf>
    <xf numFmtId="168" fontId="17" fillId="4" borderId="4" xfId="3" applyNumberFormat="1" applyFont="1" applyFill="1" applyBorder="1" applyAlignment="1" applyProtection="1">
      <alignment horizontal="right" vertical="top" wrapText="1"/>
      <protection locked="0"/>
    </xf>
    <xf numFmtId="168" fontId="20" fillId="3" borderId="4" xfId="3" applyNumberFormat="1" applyFont="1" applyFill="1" applyBorder="1" applyAlignment="1" applyProtection="1">
      <alignment horizontal="right" vertical="top" wrapText="1"/>
      <protection locked="0"/>
    </xf>
    <xf numFmtId="0" fontId="11" fillId="2" borderId="8" xfId="3" quotePrefix="1" applyFont="1" applyFill="1" applyBorder="1" applyAlignment="1" applyProtection="1">
      <alignment horizontal="center"/>
    </xf>
    <xf numFmtId="0" fontId="11" fillId="2" borderId="8" xfId="3" quotePrefix="1" applyFont="1" applyFill="1" applyBorder="1" applyAlignment="1" applyProtection="1">
      <alignment horizontal="left" wrapText="1"/>
    </xf>
    <xf numFmtId="169" fontId="11" fillId="2" borderId="8" xfId="3" applyNumberFormat="1" applyFont="1" applyFill="1" applyBorder="1" applyAlignment="1" applyProtection="1">
      <alignment horizontal="right"/>
    </xf>
    <xf numFmtId="169" fontId="11" fillId="3" borderId="8" xfId="3" applyNumberFormat="1" applyFont="1" applyFill="1" applyBorder="1" applyAlignment="1" applyProtection="1">
      <alignment horizontal="right"/>
    </xf>
    <xf numFmtId="0" fontId="11" fillId="2" borderId="0" xfId="3" quotePrefix="1" applyFont="1" applyFill="1" applyBorder="1" applyAlignment="1" applyProtection="1">
      <alignment horizontal="center"/>
    </xf>
    <xf numFmtId="0" fontId="11" fillId="2" borderId="0" xfId="3" quotePrefix="1" applyFont="1" applyFill="1" applyBorder="1" applyAlignment="1" applyProtection="1">
      <alignment horizontal="left" wrapText="1"/>
    </xf>
    <xf numFmtId="169" fontId="11" fillId="2" borderId="0" xfId="3" applyNumberFormat="1" applyFont="1" applyFill="1" applyBorder="1" applyAlignment="1" applyProtection="1">
      <alignment horizontal="right"/>
    </xf>
    <xf numFmtId="169" fontId="11" fillId="3" borderId="0" xfId="3" applyNumberFormat="1" applyFont="1" applyFill="1" applyBorder="1" applyAlignment="1" applyProtection="1">
      <alignment horizontal="right"/>
    </xf>
    <xf numFmtId="0" fontId="11" fillId="2" borderId="0" xfId="3" quotePrefix="1" applyFont="1" applyFill="1" applyBorder="1" applyAlignment="1" applyProtection="1">
      <alignment horizontal="center" wrapText="1"/>
    </xf>
    <xf numFmtId="0" fontId="11" fillId="2" borderId="9" xfId="3" applyFont="1" applyFill="1" applyBorder="1" applyAlignment="1" applyProtection="1">
      <alignment horizontal="center"/>
      <protection locked="0"/>
    </xf>
    <xf numFmtId="0" fontId="12" fillId="2" borderId="9" xfId="3" quotePrefix="1" applyFont="1" applyFill="1" applyBorder="1" applyAlignment="1" applyProtection="1">
      <alignment horizontal="left" wrapText="1"/>
    </xf>
    <xf numFmtId="169" fontId="12" fillId="2" borderId="9" xfId="3" applyNumberFormat="1" applyFont="1" applyFill="1" applyBorder="1" applyAlignment="1" applyProtection="1">
      <alignment horizontal="right"/>
    </xf>
    <xf numFmtId="169" fontId="12" fillId="3" borderId="9" xfId="3" applyNumberFormat="1" applyFont="1" applyFill="1" applyBorder="1" applyAlignment="1" applyProtection="1">
      <alignment horizontal="right"/>
    </xf>
    <xf numFmtId="0" fontId="11" fillId="2" borderId="10" xfId="3" quotePrefix="1" applyFont="1" applyFill="1" applyBorder="1" applyAlignment="1" applyProtection="1">
      <alignment horizontal="center"/>
    </xf>
    <xf numFmtId="0" fontId="11" fillId="2" borderId="10" xfId="3" quotePrefix="1" applyFont="1" applyFill="1" applyBorder="1" applyAlignment="1" applyProtection="1">
      <alignment horizontal="left" wrapText="1"/>
    </xf>
    <xf numFmtId="169" fontId="11" fillId="2" borderId="10" xfId="3" applyNumberFormat="1" applyFont="1" applyFill="1" applyBorder="1" applyAlignment="1" applyProtection="1">
      <alignment horizontal="right"/>
    </xf>
    <xf numFmtId="169" fontId="11" fillId="3" borderId="10" xfId="3" applyNumberFormat="1" applyFont="1" applyFill="1" applyBorder="1" applyAlignment="1" applyProtection="1">
      <alignment horizontal="right"/>
    </xf>
    <xf numFmtId="0" fontId="11" fillId="2" borderId="9" xfId="3" applyFont="1" applyFill="1" applyBorder="1" applyAlignment="1" applyProtection="1">
      <alignment horizontal="center"/>
    </xf>
    <xf numFmtId="0" fontId="11" fillId="2" borderId="10" xfId="3" applyFont="1" applyFill="1" applyBorder="1" applyAlignment="1" applyProtection="1">
      <alignment horizontal="center"/>
    </xf>
    <xf numFmtId="0" fontId="12" fillId="2" borderId="10" xfId="3" quotePrefix="1" applyFont="1" applyFill="1" applyBorder="1" applyAlignment="1" applyProtection="1">
      <alignment horizontal="left" wrapText="1"/>
    </xf>
    <xf numFmtId="169" fontId="12" fillId="2" borderId="10" xfId="3" applyNumberFormat="1" applyFont="1" applyFill="1" applyBorder="1" applyAlignment="1" applyProtection="1">
      <alignment horizontal="right"/>
    </xf>
    <xf numFmtId="169" fontId="12" fillId="3" borderId="10" xfId="3" applyNumberFormat="1" applyFont="1" applyFill="1" applyBorder="1" applyAlignment="1" applyProtection="1">
      <alignment horizontal="right"/>
    </xf>
    <xf numFmtId="0" fontId="11" fillId="2" borderId="0" xfId="3" quotePrefix="1" applyFont="1" applyFill="1" applyBorder="1" applyAlignment="1" applyProtection="1">
      <alignment horizontal="left"/>
    </xf>
    <xf numFmtId="0" fontId="12" fillId="2" borderId="9" xfId="3" applyFont="1" applyFill="1" applyBorder="1" applyAlignment="1" applyProtection="1">
      <alignment horizontal="center"/>
    </xf>
    <xf numFmtId="0" fontId="11" fillId="2" borderId="9" xfId="3" quotePrefix="1" applyFont="1" applyFill="1" applyBorder="1" applyAlignment="1" applyProtection="1">
      <alignment horizontal="center"/>
    </xf>
    <xf numFmtId="0" fontId="11" fillId="2" borderId="9" xfId="3" quotePrefix="1" applyFont="1" applyFill="1" applyBorder="1" applyAlignment="1" applyProtection="1">
      <alignment horizontal="left" wrapText="1"/>
    </xf>
    <xf numFmtId="169" fontId="11" fillId="2" borderId="9" xfId="3" applyNumberFormat="1" applyFont="1" applyFill="1" applyBorder="1" applyAlignment="1" applyProtection="1">
      <alignment horizontal="right"/>
    </xf>
    <xf numFmtId="169" fontId="11" fillId="3" borderId="9" xfId="3" applyNumberFormat="1" applyFont="1" applyFill="1" applyBorder="1" applyAlignment="1" applyProtection="1">
      <alignment horizontal="right"/>
    </xf>
    <xf numFmtId="0" fontId="12" fillId="2" borderId="7" xfId="3" quotePrefix="1" applyFont="1" applyFill="1" applyBorder="1" applyAlignment="1" applyProtection="1">
      <alignment horizontal="center"/>
    </xf>
    <xf numFmtId="0" fontId="12" fillId="2" borderId="7" xfId="3" quotePrefix="1" applyFont="1" applyFill="1" applyBorder="1" applyAlignment="1" applyProtection="1">
      <alignment horizontal="left" wrapText="1"/>
    </xf>
    <xf numFmtId="169" fontId="12" fillId="2" borderId="7" xfId="3" applyNumberFormat="1" applyFont="1" applyFill="1" applyBorder="1" applyAlignment="1" applyProtection="1">
      <alignment horizontal="right"/>
    </xf>
    <xf numFmtId="169" fontId="12" fillId="3" borderId="7" xfId="3" applyNumberFormat="1" applyFont="1" applyFill="1" applyBorder="1" applyAlignment="1" applyProtection="1">
      <alignment horizontal="right"/>
    </xf>
    <xf numFmtId="0" fontId="11" fillId="2" borderId="7" xfId="3" quotePrefix="1" applyFont="1" applyFill="1" applyBorder="1" applyAlignment="1" applyProtection="1">
      <alignment horizontal="center"/>
    </xf>
    <xf numFmtId="0" fontId="11" fillId="2" borderId="7" xfId="3" quotePrefix="1" applyFont="1" applyFill="1" applyBorder="1" applyAlignment="1" applyProtection="1">
      <alignment horizontal="left" wrapText="1"/>
    </xf>
    <xf numFmtId="169" fontId="11" fillId="2" borderId="7" xfId="3" applyNumberFormat="1" applyFont="1" applyFill="1" applyBorder="1" applyAlignment="1" applyProtection="1">
      <alignment horizontal="right"/>
    </xf>
    <xf numFmtId="169" fontId="11" fillId="3" borderId="7" xfId="3" applyNumberFormat="1" applyFont="1" applyFill="1" applyBorder="1" applyAlignment="1" applyProtection="1">
      <alignment horizontal="right"/>
    </xf>
    <xf numFmtId="0" fontId="38" fillId="2" borderId="0" xfId="3" applyFont="1" applyFill="1" applyAlignment="1"/>
    <xf numFmtId="0" fontId="38" fillId="2" borderId="0" xfId="3" applyFont="1" applyFill="1"/>
    <xf numFmtId="0" fontId="38" fillId="3" borderId="0" xfId="3" applyFont="1" applyFill="1"/>
    <xf numFmtId="0" fontId="13" fillId="0" borderId="13" xfId="0" applyFont="1" applyFill="1" applyBorder="1" applyAlignment="1" applyProtection="1">
      <protection locked="0"/>
    </xf>
    <xf numFmtId="0" fontId="5" fillId="0" borderId="0" xfId="0" applyFont="1" applyFill="1"/>
    <xf numFmtId="166" fontId="8" fillId="0" borderId="0" xfId="1" applyNumberFormat="1" applyFont="1" applyBorder="1" applyAlignment="1" applyProtection="1">
      <alignment horizontal="justify" vertical="top" wrapText="1"/>
      <protection locked="0"/>
    </xf>
    <xf numFmtId="166" fontId="11" fillId="0" borderId="0" xfId="1" applyNumberFormat="1" applyFont="1" applyAlignment="1">
      <alignment wrapText="1"/>
    </xf>
    <xf numFmtId="166" fontId="11" fillId="0" borderId="0" xfId="1" applyNumberFormat="1" applyFont="1" applyAlignment="1"/>
    <xf numFmtId="166" fontId="11" fillId="0" borderId="0" xfId="1" applyNumberFormat="1" applyFont="1" applyBorder="1" applyAlignment="1" applyProtection="1">
      <alignment horizontal="left"/>
      <protection locked="0"/>
    </xf>
    <xf numFmtId="166" fontId="8" fillId="0" borderId="0" xfId="1" applyNumberFormat="1" applyFont="1" applyBorder="1" applyAlignment="1" applyProtection="1">
      <alignment horizontal="left"/>
      <protection locked="0"/>
    </xf>
    <xf numFmtId="169" fontId="11" fillId="0" borderId="0" xfId="2" applyNumberFormat="1" applyFont="1" applyFill="1" applyBorder="1" applyAlignment="1" applyProtection="1">
      <alignment horizontal="right" wrapText="1"/>
    </xf>
    <xf numFmtId="165" fontId="39" fillId="0" borderId="0" xfId="9" applyNumberFormat="1" applyFont="1" applyFill="1" applyBorder="1" applyAlignment="1" applyProtection="1">
      <alignment horizontal="right" wrapText="1"/>
      <protection locked="0"/>
    </xf>
    <xf numFmtId="165" fontId="11" fillId="0" borderId="0" xfId="0" applyNumberFormat="1" applyFont="1" applyFill="1" applyBorder="1" applyAlignment="1" applyProtection="1">
      <alignment horizontal="right" wrapText="1"/>
    </xf>
    <xf numFmtId="165" fontId="12" fillId="0" borderId="3" xfId="2" applyNumberFormat="1" applyFont="1" applyFill="1" applyBorder="1" applyAlignment="1" applyProtection="1">
      <alignment horizontal="right" wrapText="1"/>
    </xf>
    <xf numFmtId="49" fontId="34" fillId="4" borderId="6" xfId="0" applyNumberFormat="1" applyFont="1" applyFill="1" applyBorder="1" applyAlignment="1" applyProtection="1">
      <alignment horizontal="right" vertical="top" wrapText="1"/>
      <protection locked="0"/>
    </xf>
    <xf numFmtId="49" fontId="34" fillId="4" borderId="4" xfId="0" applyNumberFormat="1" applyFont="1" applyFill="1" applyBorder="1" applyAlignment="1" applyProtection="1">
      <alignment horizontal="right" vertical="top" wrapText="1"/>
      <protection locked="0"/>
    </xf>
    <xf numFmtId="49" fontId="10" fillId="3" borderId="6" xfId="0" applyNumberFormat="1" applyFont="1" applyFill="1" applyBorder="1" applyAlignment="1" applyProtection="1">
      <alignment horizontal="right" vertical="top" wrapText="1"/>
      <protection locked="0"/>
    </xf>
    <xf numFmtId="43" fontId="8" fillId="3" borderId="0" xfId="1" applyFont="1" applyFill="1" applyBorder="1" applyAlignment="1" applyProtection="1">
      <alignment horizontal="right" wrapText="1"/>
      <protection locked="0"/>
    </xf>
    <xf numFmtId="43" fontId="8" fillId="3" borderId="0" xfId="1" applyFont="1" applyFill="1" applyBorder="1" applyAlignment="1" applyProtection="1">
      <alignment horizontal="right" wrapText="1"/>
    </xf>
    <xf numFmtId="165" fontId="11" fillId="3" borderId="0" xfId="0" applyNumberFormat="1" applyFont="1" applyFill="1" applyBorder="1" applyProtection="1"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1" fillId="2" borderId="0" xfId="0" applyFont="1" applyFill="1" applyAlignment="1">
      <alignment horizontal="right"/>
    </xf>
    <xf numFmtId="169" fontId="11" fillId="0" borderId="0" xfId="3" applyNumberFormat="1" applyFont="1" applyFill="1" applyBorder="1" applyAlignment="1" applyProtection="1">
      <alignment horizontal="right"/>
    </xf>
    <xf numFmtId="0" fontId="11" fillId="0" borderId="0" xfId="0" applyFont="1" applyFill="1" applyBorder="1"/>
    <xf numFmtId="3" fontId="24" fillId="0" borderId="0" xfId="4" applyNumberFormat="1" applyFont="1" applyBorder="1"/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41" fillId="0" borderId="7" xfId="3" quotePrefix="1" applyFont="1" applyBorder="1" applyAlignment="1" applyProtection="1">
      <alignment horizontal="center"/>
    </xf>
    <xf numFmtId="0" fontId="41" fillId="0" borderId="7" xfId="3" quotePrefix="1" applyFont="1" applyFill="1" applyBorder="1" applyAlignment="1" applyProtection="1">
      <alignment horizontal="left" wrapText="1"/>
    </xf>
    <xf numFmtId="169" fontId="41" fillId="0" borderId="7" xfId="3" applyNumberFormat="1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right" wrapText="1"/>
      <protection locked="0"/>
    </xf>
    <xf numFmtId="49" fontId="8" fillId="2" borderId="0" xfId="7" applyNumberFormat="1" applyFont="1" applyFill="1" applyAlignment="1" applyProtection="1">
      <alignment horizontal="right"/>
      <protection locked="0"/>
    </xf>
    <xf numFmtId="49" fontId="8" fillId="2" borderId="0" xfId="7" applyNumberFormat="1" applyFont="1" applyFill="1" applyBorder="1" applyAlignment="1" applyProtection="1">
      <alignment horizontal="left"/>
      <protection locked="0"/>
    </xf>
    <xf numFmtId="49" fontId="10" fillId="2" borderId="0" xfId="7" applyNumberFormat="1" applyFont="1" applyFill="1" applyAlignment="1" applyProtection="1">
      <alignment horizontal="right"/>
      <protection locked="0"/>
    </xf>
    <xf numFmtId="49" fontId="10" fillId="2" borderId="0" xfId="7" applyNumberFormat="1" applyFont="1" applyFill="1" applyBorder="1" applyAlignment="1" applyProtection="1">
      <alignment horizontal="left"/>
      <protection locked="0"/>
    </xf>
    <xf numFmtId="49" fontId="8" fillId="0" borderId="0" xfId="7" applyNumberFormat="1" applyFont="1" applyFill="1" applyBorder="1" applyAlignment="1" applyProtection="1">
      <alignment horizontal="left"/>
      <protection locked="0"/>
    </xf>
    <xf numFmtId="49" fontId="8" fillId="2" borderId="0" xfId="7" applyNumberFormat="1" applyFont="1" applyFill="1" applyAlignment="1" applyProtection="1">
      <alignment horizontal="right" vertical="top"/>
      <protection locked="0"/>
    </xf>
    <xf numFmtId="49" fontId="8" fillId="2" borderId="0" xfId="7" applyNumberFormat="1" applyFont="1" applyFill="1" applyBorder="1" applyAlignment="1" applyProtection="1">
      <alignment horizontal="justify" wrapText="1"/>
      <protection locked="0"/>
    </xf>
    <xf numFmtId="49" fontId="38" fillId="2" borderId="0" xfId="7" applyNumberFormat="1" applyFont="1" applyFill="1" applyBorder="1" applyAlignment="1" applyProtection="1">
      <alignment horizontal="left"/>
      <protection locked="0"/>
    </xf>
    <xf numFmtId="49" fontId="8" fillId="2" borderId="0" xfId="10" applyNumberFormat="1" applyFont="1" applyFill="1" applyAlignment="1" applyProtection="1">
      <alignment horizontal="right"/>
      <protection locked="0"/>
    </xf>
    <xf numFmtId="49" fontId="8" fillId="2" borderId="0" xfId="10" applyNumberFormat="1" applyFont="1" applyFill="1" applyBorder="1" applyAlignment="1" applyProtection="1">
      <alignment horizontal="left"/>
      <protection locked="0"/>
    </xf>
    <xf numFmtId="49" fontId="8" fillId="2" borderId="0" xfId="7" applyNumberFormat="1" applyFont="1" applyFill="1" applyBorder="1" applyAlignment="1" applyProtection="1">
      <alignment horizontal="left" wrapText="1"/>
      <protection locked="0"/>
    </xf>
    <xf numFmtId="49" fontId="10" fillId="2" borderId="7" xfId="7" applyNumberFormat="1" applyFont="1" applyFill="1" applyBorder="1" applyAlignment="1" applyProtection="1">
      <alignment horizontal="right"/>
      <protection locked="0"/>
    </xf>
    <xf numFmtId="49" fontId="10" fillId="2" borderId="7" xfId="7" applyNumberFormat="1" applyFont="1" applyFill="1" applyBorder="1" applyAlignment="1" applyProtection="1">
      <alignment horizontal="left"/>
      <protection locked="0"/>
    </xf>
    <xf numFmtId="49" fontId="20" fillId="0" borderId="4" xfId="3" applyNumberFormat="1" applyFont="1" applyFill="1" applyBorder="1" applyAlignment="1" applyProtection="1">
      <alignment horizontal="right" vertical="top" wrapText="1"/>
      <protection locked="0"/>
    </xf>
    <xf numFmtId="0" fontId="11" fillId="2" borderId="0" xfId="0" applyFont="1" applyFill="1" applyBorder="1"/>
    <xf numFmtId="0" fontId="11" fillId="2" borderId="0" xfId="0" quotePrefix="1" applyFont="1" applyFill="1" applyBorder="1" applyAlignment="1" applyProtection="1">
      <alignment horizontal="right"/>
    </xf>
    <xf numFmtId="49" fontId="11" fillId="2" borderId="0" xfId="0" quotePrefix="1" applyNumberFormat="1" applyFont="1" applyFill="1" applyBorder="1" applyAlignment="1" applyProtection="1">
      <alignment wrapText="1"/>
    </xf>
    <xf numFmtId="169" fontId="11" fillId="0" borderId="0" xfId="0" quotePrefix="1" applyNumberFormat="1" applyFont="1" applyFill="1" applyBorder="1" applyAlignment="1" applyProtection="1">
      <protection locked="0"/>
    </xf>
    <xf numFmtId="49" fontId="11" fillId="2" borderId="0" xfId="0" quotePrefix="1" applyNumberFormat="1" applyFont="1" applyFill="1" applyBorder="1" applyAlignment="1" applyProtection="1">
      <alignment horizontal="left" wrapText="1"/>
    </xf>
    <xf numFmtId="0" fontId="12" fillId="2" borderId="7" xfId="0" quotePrefix="1" applyFont="1" applyFill="1" applyBorder="1" applyAlignment="1" applyProtection="1">
      <alignment horizontal="center"/>
    </xf>
    <xf numFmtId="49" fontId="12" fillId="2" borderId="7" xfId="0" quotePrefix="1" applyNumberFormat="1" applyFont="1" applyFill="1" applyBorder="1" applyAlignment="1" applyProtection="1">
      <alignment wrapText="1"/>
    </xf>
    <xf numFmtId="0" fontId="11" fillId="2" borderId="0" xfId="0" quotePrefix="1" applyFont="1" applyFill="1" applyBorder="1" applyAlignment="1" applyProtection="1">
      <alignment horizontal="center"/>
    </xf>
    <xf numFmtId="169" fontId="12" fillId="0" borderId="7" xfId="0" quotePrefix="1" applyNumberFormat="1" applyFont="1" applyFill="1" applyBorder="1" applyAlignment="1" applyProtection="1">
      <protection locked="0"/>
    </xf>
    <xf numFmtId="169" fontId="11" fillId="0" borderId="0" xfId="0" applyNumberFormat="1" applyFont="1" applyProtection="1">
      <protection locked="0"/>
    </xf>
    <xf numFmtId="169" fontId="12" fillId="0" borderId="7" xfId="0" applyNumberFormat="1" applyFont="1" applyBorder="1" applyProtection="1">
      <protection locked="0"/>
    </xf>
    <xf numFmtId="169" fontId="11" fillId="3" borderId="0" xfId="0" applyNumberFormat="1" applyFont="1" applyFill="1" applyProtection="1">
      <protection locked="0"/>
    </xf>
    <xf numFmtId="169" fontId="12" fillId="3" borderId="7" xfId="0" applyNumberFormat="1" applyFont="1" applyFill="1" applyBorder="1" applyProtection="1">
      <protection locked="0"/>
    </xf>
    <xf numFmtId="169" fontId="11" fillId="3" borderId="0" xfId="0" quotePrefix="1" applyNumberFormat="1" applyFont="1" applyFill="1" applyBorder="1" applyAlignment="1" applyProtection="1">
      <protection locked="0"/>
    </xf>
    <xf numFmtId="169" fontId="12" fillId="3" borderId="7" xfId="0" quotePrefix="1" applyNumberFormat="1" applyFont="1" applyFill="1" applyBorder="1" applyAlignment="1" applyProtection="1">
      <protection locked="0"/>
    </xf>
    <xf numFmtId="0" fontId="5" fillId="0" borderId="0" xfId="10" applyProtection="1"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right" vertical="center" wrapText="1"/>
      <protection locked="0"/>
    </xf>
    <xf numFmtId="0" fontId="44" fillId="0" borderId="0" xfId="10" applyFont="1" applyFill="1" applyBorder="1" applyAlignment="1" applyProtection="1">
      <alignment horizontal="left" vertical="center"/>
      <protection locked="0"/>
    </xf>
    <xf numFmtId="0" fontId="45" fillId="0" borderId="0" xfId="10" applyFont="1" applyProtection="1">
      <protection locked="0"/>
    </xf>
    <xf numFmtId="0" fontId="45" fillId="0" borderId="0" xfId="10" applyFont="1" applyAlignment="1" applyProtection="1">
      <alignment vertical="top"/>
      <protection locked="0"/>
    </xf>
    <xf numFmtId="0" fontId="46" fillId="0" borderId="0" xfId="10" applyFont="1" applyAlignment="1" applyProtection="1">
      <alignment wrapText="1"/>
      <protection locked="0"/>
    </xf>
    <xf numFmtId="0" fontId="47" fillId="0" borderId="0" xfId="10" applyFont="1" applyProtection="1">
      <protection locked="0"/>
    </xf>
    <xf numFmtId="168" fontId="46" fillId="0" borderId="4" xfId="0" applyNumberFormat="1" applyFont="1" applyFill="1" applyBorder="1" applyAlignment="1">
      <alignment horizontal="right" vertical="center"/>
    </xf>
    <xf numFmtId="0" fontId="48" fillId="0" borderId="4" xfId="10" applyFont="1" applyFill="1" applyBorder="1" applyAlignment="1" applyProtection="1">
      <alignment horizontal="center" vertical="center" wrapText="1"/>
      <protection locked="0"/>
    </xf>
    <xf numFmtId="0" fontId="5" fillId="0" borderId="0" xfId="10" applyFill="1" applyAlignment="1" applyProtection="1">
      <alignment vertical="top"/>
      <protection locked="0"/>
    </xf>
    <xf numFmtId="0" fontId="5" fillId="0" borderId="0" xfId="10" applyAlignment="1" applyProtection="1">
      <alignment vertical="top"/>
      <protection locked="0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 applyProtection="1">
      <alignment horizontal="left" wrapText="1"/>
    </xf>
    <xf numFmtId="169" fontId="49" fillId="0" borderId="0" xfId="0" quotePrefix="1" applyNumberFormat="1" applyFont="1" applyFill="1" applyBorder="1" applyAlignment="1" applyProtection="1">
      <protection locked="0"/>
    </xf>
    <xf numFmtId="169" fontId="5" fillId="0" borderId="0" xfId="10" applyNumberFormat="1" applyFill="1" applyProtection="1">
      <protection locked="0"/>
    </xf>
    <xf numFmtId="169" fontId="5" fillId="0" borderId="0" xfId="10" applyNumberFormat="1" applyProtection="1">
      <protection locked="0"/>
    </xf>
    <xf numFmtId="0" fontId="50" fillId="0" borderId="0" xfId="0" applyFont="1" applyFill="1" applyBorder="1" applyAlignment="1" applyProtection="1">
      <alignment horizontal="left" wrapText="1"/>
    </xf>
    <xf numFmtId="0" fontId="51" fillId="0" borderId="0" xfId="0" applyFont="1" applyFill="1" applyBorder="1" applyAlignment="1" applyProtection="1">
      <alignment horizontal="left" wrapText="1" indent="1"/>
    </xf>
    <xf numFmtId="169" fontId="51" fillId="0" borderId="0" xfId="0" quotePrefix="1" applyNumberFormat="1" applyFont="1" applyFill="1" applyBorder="1" applyAlignment="1" applyProtection="1">
      <protection locked="0"/>
    </xf>
    <xf numFmtId="20" fontId="49" fillId="0" borderId="0" xfId="0" quotePrefix="1" applyNumberFormat="1" applyFont="1" applyFill="1" applyBorder="1" applyAlignment="1">
      <alignment horizontal="right"/>
    </xf>
    <xf numFmtId="0" fontId="51" fillId="0" borderId="0" xfId="0" applyFont="1" applyFill="1" applyBorder="1" applyAlignment="1" applyProtection="1">
      <alignment horizontal="left" wrapText="1"/>
    </xf>
    <xf numFmtId="0" fontId="5" fillId="0" borderId="0" xfId="10" applyAlignment="1" applyProtection="1">
      <alignment horizontal="left"/>
      <protection locked="0"/>
    </xf>
    <xf numFmtId="0" fontId="5" fillId="0" borderId="0" xfId="10" applyFont="1" applyProtection="1">
      <protection locked="0"/>
    </xf>
    <xf numFmtId="2" fontId="49" fillId="0" borderId="7" xfId="0" applyNumberFormat="1" applyFont="1" applyFill="1" applyBorder="1" applyAlignment="1">
      <alignment horizontal="center"/>
    </xf>
    <xf numFmtId="2" fontId="52" fillId="0" borderId="7" xfId="0" applyNumberFormat="1" applyFont="1" applyFill="1" applyBorder="1" applyAlignment="1">
      <alignment horizontal="left" wrapText="1"/>
    </xf>
    <xf numFmtId="169" fontId="52" fillId="0" borderId="7" xfId="0" quotePrefix="1" applyNumberFormat="1" applyFont="1" applyFill="1" applyBorder="1" applyAlignment="1" applyProtection="1">
      <protection locked="0"/>
    </xf>
    <xf numFmtId="169" fontId="52" fillId="0" borderId="7" xfId="10" applyNumberFormat="1" applyFont="1" applyFill="1" applyBorder="1" applyAlignment="1" applyProtection="1">
      <alignment horizontal="right" wrapText="1"/>
      <protection locked="0"/>
    </xf>
    <xf numFmtId="0" fontId="5" fillId="0" borderId="0" xfId="10" applyFill="1" applyProtection="1">
      <protection locked="0"/>
    </xf>
    <xf numFmtId="0" fontId="53" fillId="0" borderId="0" xfId="10" applyFont="1" applyProtection="1">
      <protection locked="0"/>
    </xf>
    <xf numFmtId="0" fontId="54" fillId="2" borderId="0" xfId="10" applyFont="1" applyFill="1" applyAlignment="1" applyProtection="1">
      <alignment horizontal="right" wrapText="1"/>
      <protection locked="0"/>
    </xf>
    <xf numFmtId="0" fontId="54" fillId="0" borderId="0" xfId="10" applyFont="1" applyFill="1" applyAlignment="1" applyProtection="1">
      <alignment horizontal="right" wrapText="1"/>
      <protection locked="0"/>
    </xf>
    <xf numFmtId="49" fontId="55" fillId="2" borderId="0" xfId="10" applyNumberFormat="1" applyFont="1" applyFill="1" applyAlignment="1" applyProtection="1">
      <alignment horizontal="right"/>
      <protection locked="0"/>
    </xf>
    <xf numFmtId="49" fontId="55" fillId="2" borderId="0" xfId="10" applyNumberFormat="1" applyFont="1" applyFill="1" applyBorder="1" applyAlignment="1" applyProtection="1">
      <alignment horizontal="left"/>
      <protection locked="0"/>
    </xf>
    <xf numFmtId="169" fontId="56" fillId="2" borderId="0" xfId="9" applyNumberFormat="1" applyFont="1" applyFill="1" applyBorder="1" applyAlignment="1" applyProtection="1">
      <alignment horizontal="right" wrapText="1"/>
      <protection locked="0"/>
    </xf>
    <xf numFmtId="49" fontId="55" fillId="2" borderId="0" xfId="10" applyNumberFormat="1" applyFont="1" applyFill="1" applyBorder="1" applyAlignment="1" applyProtection="1">
      <alignment horizontal="left" indent="1"/>
      <protection locked="0"/>
    </xf>
    <xf numFmtId="49" fontId="55" fillId="2" borderId="0" xfId="10" applyNumberFormat="1" applyFont="1" applyFill="1" applyAlignment="1" applyProtection="1">
      <alignment horizontal="right" vertical="top"/>
      <protection locked="0"/>
    </xf>
    <xf numFmtId="49" fontId="55" fillId="2" borderId="0" xfId="10" applyNumberFormat="1" applyFont="1" applyFill="1" applyBorder="1" applyAlignment="1" applyProtection="1">
      <alignment horizontal="left" wrapText="1" indent="1"/>
      <protection locked="0"/>
    </xf>
    <xf numFmtId="49" fontId="56" fillId="2" borderId="0" xfId="10" applyNumberFormat="1" applyFont="1" applyFill="1" applyBorder="1" applyAlignment="1" applyProtection="1">
      <alignment horizontal="left"/>
      <protection locked="0"/>
    </xf>
    <xf numFmtId="169" fontId="56" fillId="0" borderId="0" xfId="9" applyNumberFormat="1" applyFont="1" applyFill="1" applyBorder="1" applyAlignment="1" applyProtection="1">
      <alignment horizontal="right" wrapText="1"/>
      <protection locked="0"/>
    </xf>
    <xf numFmtId="169" fontId="11" fillId="2" borderId="0" xfId="0" quotePrefix="1" applyNumberFormat="1" applyFont="1" applyFill="1" applyBorder="1" applyAlignment="1" applyProtection="1">
      <alignment horizontal="right" vertical="center"/>
    </xf>
    <xf numFmtId="169" fontId="12" fillId="2" borderId="7" xfId="0" quotePrefix="1" applyNumberFormat="1" applyFont="1" applyFill="1" applyBorder="1" applyAlignment="1" applyProtection="1">
      <alignment horizontal="right" vertical="center"/>
    </xf>
    <xf numFmtId="169" fontId="12" fillId="0" borderId="0" xfId="0" applyNumberFormat="1" applyFont="1" applyProtection="1">
      <protection locked="0"/>
    </xf>
    <xf numFmtId="176" fontId="57" fillId="3" borderId="14" xfId="5" applyNumberFormat="1" applyFont="1" applyFill="1" applyBorder="1" applyAlignment="1">
      <alignment horizontal="center" vertical="center" wrapText="1"/>
    </xf>
    <xf numFmtId="177" fontId="24" fillId="0" borderId="0" xfId="5" applyNumberFormat="1" applyFont="1" applyFill="1"/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178" fontId="58" fillId="2" borderId="0" xfId="0" quotePrefix="1" applyNumberFormat="1" applyFont="1" applyFill="1" applyBorder="1" applyAlignment="1" applyProtection="1">
      <alignment wrapText="1"/>
    </xf>
    <xf numFmtId="178" fontId="58" fillId="3" borderId="0" xfId="0" quotePrefix="1" applyNumberFormat="1" applyFont="1" applyFill="1" applyBorder="1" applyAlignment="1" applyProtection="1">
      <alignment wrapText="1"/>
    </xf>
    <xf numFmtId="178" fontId="59" fillId="2" borderId="0" xfId="0" quotePrefix="1" applyNumberFormat="1" applyFont="1" applyFill="1" applyBorder="1" applyAlignment="1" applyProtection="1">
      <alignment wrapText="1"/>
    </xf>
    <xf numFmtId="178" fontId="59" fillId="3" borderId="0" xfId="0" quotePrefix="1" applyNumberFormat="1" applyFont="1" applyFill="1" applyBorder="1" applyAlignment="1" applyProtection="1">
      <alignment wrapText="1"/>
    </xf>
    <xf numFmtId="178" fontId="60" fillId="2" borderId="7" xfId="0" quotePrefix="1" applyNumberFormat="1" applyFont="1" applyFill="1" applyBorder="1" applyAlignment="1" applyProtection="1">
      <alignment wrapText="1"/>
    </xf>
    <xf numFmtId="178" fontId="60" fillId="3" borderId="7" xfId="0" quotePrefix="1" applyNumberFormat="1" applyFont="1" applyFill="1" applyBorder="1" applyAlignment="1" applyProtection="1">
      <alignment wrapText="1"/>
    </xf>
    <xf numFmtId="0" fontId="5" fillId="0" borderId="0" xfId="0" applyFont="1"/>
    <xf numFmtId="168" fontId="61" fillId="3" borderId="4" xfId="0" applyNumberFormat="1" applyFont="1" applyFill="1" applyBorder="1" applyAlignment="1" applyProtection="1">
      <alignment horizontal="right" vertical="top" wrapText="1"/>
    </xf>
    <xf numFmtId="168" fontId="61" fillId="3" borderId="4" xfId="0" applyNumberFormat="1" applyFont="1" applyFill="1" applyBorder="1" applyAlignment="1" applyProtection="1">
      <alignment horizontal="right" vertical="top"/>
    </xf>
    <xf numFmtId="0" fontId="59" fillId="0" borderId="7" xfId="36" quotePrefix="1" applyFont="1" applyFill="1" applyBorder="1" applyAlignment="1" applyProtection="1">
      <alignment horizontal="left" wrapText="1"/>
    </xf>
    <xf numFmtId="0" fontId="62" fillId="0" borderId="0" xfId="0" applyFont="1"/>
    <xf numFmtId="0" fontId="63" fillId="0" borderId="1" xfId="32" applyFont="1" applyBorder="1" applyProtection="1">
      <protection locked="0"/>
    </xf>
    <xf numFmtId="0" fontId="61" fillId="2" borderId="4" xfId="0" quotePrefix="1" applyNumberFormat="1" applyFont="1" applyFill="1" applyBorder="1" applyAlignment="1" applyProtection="1">
      <alignment vertical="top"/>
    </xf>
    <xf numFmtId="168" fontId="61" fillId="2" borderId="4" xfId="0" applyNumberFormat="1" applyFont="1" applyFill="1" applyBorder="1" applyAlignment="1" applyProtection="1">
      <alignment horizontal="right" vertical="top"/>
    </xf>
    <xf numFmtId="0" fontId="58" fillId="2" borderId="0" xfId="0" quotePrefix="1" applyFont="1" applyFill="1" applyBorder="1" applyAlignment="1" applyProtection="1">
      <alignment wrapText="1"/>
    </xf>
    <xf numFmtId="0" fontId="59" fillId="2" borderId="0" xfId="0" quotePrefix="1" applyFont="1" applyFill="1" applyBorder="1" applyAlignment="1" applyProtection="1">
      <alignment horizontal="left" wrapText="1" indent="1"/>
    </xf>
    <xf numFmtId="0" fontId="58" fillId="2" borderId="0" xfId="0" quotePrefix="1" applyFont="1" applyFill="1" applyBorder="1" applyAlignment="1" applyProtection="1">
      <alignment horizontal="left" wrapText="1"/>
    </xf>
    <xf numFmtId="0" fontId="60" fillId="2" borderId="7" xfId="0" quotePrefix="1" applyFont="1" applyFill="1" applyBorder="1" applyAlignment="1" applyProtection="1">
      <alignment wrapText="1"/>
    </xf>
    <xf numFmtId="4" fontId="61" fillId="2" borderId="4" xfId="0" quotePrefix="1" applyNumberFormat="1" applyFont="1" applyFill="1" applyBorder="1" applyAlignment="1" applyProtection="1">
      <alignment horizontal="left" vertical="center" wrapText="1"/>
    </xf>
    <xf numFmtId="178" fontId="58" fillId="3" borderId="0" xfId="0" applyNumberFormat="1" applyFont="1" applyFill="1" applyAlignment="1"/>
    <xf numFmtId="178" fontId="59" fillId="3" borderId="0" xfId="0" applyNumberFormat="1" applyFont="1" applyFill="1" applyAlignment="1"/>
    <xf numFmtId="178" fontId="60" fillId="3" borderId="7" xfId="0" applyNumberFormat="1" applyFont="1" applyFill="1" applyBorder="1" applyAlignment="1"/>
    <xf numFmtId="168" fontId="61" fillId="2" borderId="4" xfId="0" applyNumberFormat="1" applyFont="1" applyFill="1" applyBorder="1" applyAlignment="1" applyProtection="1">
      <alignment horizontal="right" vertical="top" wrapText="1"/>
    </xf>
    <xf numFmtId="0" fontId="59" fillId="2" borderId="0" xfId="0" quotePrefix="1" applyFont="1" applyFill="1" applyBorder="1" applyAlignment="1" applyProtection="1">
      <alignment horizontal="center" wrapText="1"/>
    </xf>
    <xf numFmtId="0" fontId="59" fillId="2" borderId="0" xfId="0" quotePrefix="1" applyFont="1" applyFill="1" applyBorder="1" applyAlignment="1" applyProtection="1">
      <alignment wrapText="1"/>
    </xf>
    <xf numFmtId="178" fontId="59" fillId="2" borderId="0" xfId="0" quotePrefix="1" applyNumberFormat="1" applyFont="1" applyFill="1" applyBorder="1" applyAlignment="1" applyProtection="1">
      <alignment horizontal="right" wrapText="1"/>
    </xf>
    <xf numFmtId="0" fontId="64" fillId="2" borderId="9" xfId="0" quotePrefix="1" applyFont="1" applyFill="1" applyBorder="1" applyAlignment="1" applyProtection="1">
      <alignment horizontal="center" wrapText="1"/>
    </xf>
    <xf numFmtId="0" fontId="64" fillId="2" borderId="9" xfId="0" quotePrefix="1" applyFont="1" applyFill="1" applyBorder="1" applyAlignment="1" applyProtection="1">
      <alignment wrapText="1"/>
    </xf>
    <xf numFmtId="178" fontId="64" fillId="2" borderId="9" xfId="0" quotePrefix="1" applyNumberFormat="1" applyFont="1" applyFill="1" applyBorder="1" applyAlignment="1" applyProtection="1">
      <alignment horizontal="right" wrapText="1"/>
    </xf>
    <xf numFmtId="178" fontId="64" fillId="2" borderId="9" xfId="0" quotePrefix="1" applyNumberFormat="1" applyFont="1" applyFill="1" applyBorder="1" applyAlignment="1" applyProtection="1">
      <alignment wrapText="1"/>
    </xf>
    <xf numFmtId="178" fontId="64" fillId="3" borderId="9" xfId="0" quotePrefix="1" applyNumberFormat="1" applyFont="1" applyFill="1" applyBorder="1" applyAlignment="1" applyProtection="1">
      <alignment wrapText="1"/>
    </xf>
    <xf numFmtId="0" fontId="64" fillId="2" borderId="10" xfId="0" quotePrefix="1" applyFont="1" applyFill="1" applyBorder="1" applyAlignment="1" applyProtection="1">
      <alignment horizontal="center" wrapText="1"/>
    </xf>
    <xf numFmtId="0" fontId="64" fillId="2" borderId="10" xfId="0" quotePrefix="1" applyFont="1" applyFill="1" applyBorder="1" applyAlignment="1" applyProtection="1">
      <alignment wrapText="1"/>
    </xf>
    <xf numFmtId="178" fontId="64" fillId="2" borderId="10" xfId="0" quotePrefix="1" applyNumberFormat="1" applyFont="1" applyFill="1" applyBorder="1" applyAlignment="1" applyProtection="1">
      <alignment horizontal="right" wrapText="1"/>
    </xf>
    <xf numFmtId="178" fontId="64" fillId="2" borderId="10" xfId="0" quotePrefix="1" applyNumberFormat="1" applyFont="1" applyFill="1" applyBorder="1" applyAlignment="1" applyProtection="1">
      <alignment wrapText="1"/>
    </xf>
    <xf numFmtId="178" fontId="64" fillId="3" borderId="10" xfId="0" quotePrefix="1" applyNumberFormat="1" applyFont="1" applyFill="1" applyBorder="1" applyAlignment="1" applyProtection="1">
      <alignment wrapText="1"/>
    </xf>
    <xf numFmtId="0" fontId="59" fillId="2" borderId="0" xfId="0" applyFont="1" applyFill="1" applyBorder="1" applyAlignment="1">
      <alignment horizontal="center" vertical="top" wrapText="1"/>
    </xf>
    <xf numFmtId="0" fontId="59" fillId="2" borderId="0" xfId="0" quotePrefix="1" applyFont="1" applyFill="1" applyBorder="1" applyAlignment="1" applyProtection="1">
      <alignment horizontal="left" wrapText="1"/>
    </xf>
    <xf numFmtId="0" fontId="64" fillId="2" borderId="9" xfId="0" quotePrefix="1" applyFont="1" applyFill="1" applyBorder="1" applyAlignment="1" applyProtection="1">
      <alignment horizontal="center" vertical="center" wrapText="1"/>
    </xf>
    <xf numFmtId="0" fontId="59" fillId="2" borderId="0" xfId="0" applyFont="1" applyFill="1" applyBorder="1" applyAlignment="1">
      <alignment horizontal="center" wrapText="1"/>
    </xf>
    <xf numFmtId="0" fontId="59" fillId="2" borderId="0" xfId="0" quotePrefix="1" applyFont="1" applyFill="1" applyBorder="1" applyAlignment="1" applyProtection="1">
      <alignment horizontal="center" vertical="top" wrapText="1"/>
    </xf>
    <xf numFmtId="0" fontId="59" fillId="2" borderId="0" xfId="0" quotePrefix="1" applyFont="1" applyFill="1" applyBorder="1" applyAlignment="1" applyProtection="1">
      <alignment horizontal="center" vertic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9" xfId="0" quotePrefix="1" applyFont="1" applyFill="1" applyBorder="1" applyAlignment="1" applyProtection="1">
      <alignment horizontal="left" wrapText="1"/>
    </xf>
    <xf numFmtId="0" fontId="65" fillId="0" borderId="0" xfId="0" applyFont="1"/>
    <xf numFmtId="0" fontId="66" fillId="0" borderId="0" xfId="0" applyFont="1"/>
    <xf numFmtId="0" fontId="67" fillId="0" borderId="0" xfId="36" applyFont="1" applyBorder="1"/>
    <xf numFmtId="0" fontId="68" fillId="0" borderId="0" xfId="32" applyFont="1" applyBorder="1" applyAlignment="1">
      <alignment horizontal="left" vertical="center"/>
    </xf>
    <xf numFmtId="0" fontId="67" fillId="0" borderId="0" xfId="36" applyFont="1"/>
    <xf numFmtId="168" fontId="69" fillId="0" borderId="4" xfId="36" applyNumberFormat="1" applyFont="1" applyFill="1" applyBorder="1" applyAlignment="1" applyProtection="1">
      <alignment horizontal="right" vertical="top" wrapText="1"/>
      <protection locked="0"/>
    </xf>
    <xf numFmtId="168" fontId="69" fillId="0" borderId="4" xfId="36" applyNumberFormat="1" applyFont="1" applyFill="1" applyBorder="1" applyAlignment="1" applyProtection="1">
      <alignment horizontal="center" vertical="top" wrapText="1"/>
      <protection locked="0"/>
    </xf>
    <xf numFmtId="168" fontId="69" fillId="3" borderId="4" xfId="36" applyNumberFormat="1" applyFont="1" applyFill="1" applyBorder="1" applyAlignment="1" applyProtection="1">
      <alignment horizontal="right" vertical="top" wrapText="1"/>
      <protection locked="0"/>
    </xf>
    <xf numFmtId="0" fontId="69" fillId="3" borderId="4" xfId="10" applyFont="1" applyFill="1" applyBorder="1" applyAlignment="1" applyProtection="1">
      <alignment horizontal="right" vertical="top" wrapText="1"/>
      <protection locked="0"/>
    </xf>
    <xf numFmtId="0" fontId="67" fillId="0" borderId="0" xfId="36" applyFont="1" applyAlignment="1">
      <alignment wrapText="1"/>
    </xf>
    <xf numFmtId="0" fontId="59" fillId="0" borderId="8" xfId="36" quotePrefix="1" applyFont="1" applyBorder="1" applyAlignment="1" applyProtection="1">
      <alignment horizontal="center"/>
    </xf>
    <xf numFmtId="0" fontId="59" fillId="0" borderId="8" xfId="36" quotePrefix="1" applyFont="1" applyFill="1" applyBorder="1" applyAlignment="1" applyProtection="1">
      <alignment horizontal="left" wrapText="1"/>
    </xf>
    <xf numFmtId="0" fontId="59" fillId="0" borderId="0" xfId="36" quotePrefix="1" applyFont="1" applyBorder="1" applyAlignment="1" applyProtection="1">
      <alignment horizontal="center"/>
    </xf>
    <xf numFmtId="0" fontId="59" fillId="0" borderId="0" xfId="36" quotePrefix="1" applyFont="1" applyFill="1" applyBorder="1" applyAlignment="1" applyProtection="1">
      <alignment horizontal="left" wrapText="1"/>
    </xf>
    <xf numFmtId="0" fontId="59" fillId="0" borderId="0" xfId="36" quotePrefix="1" applyFont="1" applyBorder="1" applyAlignment="1" applyProtection="1">
      <alignment horizontal="center" wrapText="1"/>
    </xf>
    <xf numFmtId="0" fontId="59" fillId="0" borderId="9" xfId="36" applyFont="1" applyBorder="1" applyAlignment="1" applyProtection="1">
      <alignment horizontal="center"/>
      <protection locked="0"/>
    </xf>
    <xf numFmtId="0" fontId="64" fillId="0" borderId="9" xfId="36" quotePrefix="1" applyFont="1" applyFill="1" applyBorder="1" applyAlignment="1" applyProtection="1">
      <alignment horizontal="left" wrapText="1"/>
    </xf>
    <xf numFmtId="0" fontId="59" fillId="0" borderId="10" xfId="36" applyFont="1" applyBorder="1" applyAlignment="1" applyProtection="1">
      <alignment horizontal="center"/>
    </xf>
    <xf numFmtId="0" fontId="64" fillId="0" borderId="10" xfId="36" quotePrefix="1" applyFont="1" applyFill="1" applyBorder="1" applyAlignment="1" applyProtection="1">
      <alignment horizontal="left" wrapText="1"/>
    </xf>
    <xf numFmtId="0" fontId="59" fillId="0" borderId="10" xfId="36" quotePrefix="1" applyFont="1" applyBorder="1" applyAlignment="1" applyProtection="1">
      <alignment horizontal="center"/>
    </xf>
    <xf numFmtId="0" fontId="59" fillId="0" borderId="10" xfId="36" quotePrefix="1" applyFont="1" applyFill="1" applyBorder="1" applyAlignment="1" applyProtection="1">
      <alignment horizontal="left" wrapText="1"/>
    </xf>
    <xf numFmtId="49" fontId="59" fillId="0" borderId="0" xfId="36" quotePrefix="1" applyNumberFormat="1" applyFont="1" applyBorder="1" applyAlignment="1" applyProtection="1">
      <alignment horizontal="center"/>
    </xf>
    <xf numFmtId="0" fontId="59" fillId="0" borderId="7" xfId="36" quotePrefix="1" applyFont="1" applyBorder="1" applyAlignment="1" applyProtection="1">
      <alignment horizontal="center"/>
    </xf>
    <xf numFmtId="0" fontId="70" fillId="0" borderId="0" xfId="36" applyFont="1"/>
    <xf numFmtId="168" fontId="69" fillId="2" borderId="4" xfId="3" applyNumberFormat="1" applyFont="1" applyFill="1" applyBorder="1" applyAlignment="1" applyProtection="1">
      <alignment horizontal="center" vertical="top" wrapText="1"/>
      <protection locked="0"/>
    </xf>
    <xf numFmtId="168" fontId="69" fillId="3" borderId="4" xfId="3" applyNumberFormat="1" applyFont="1" applyFill="1" applyBorder="1" applyAlignment="1" applyProtection="1">
      <alignment horizontal="right" vertical="top" wrapText="1"/>
      <protection locked="0"/>
    </xf>
    <xf numFmtId="0" fontId="59" fillId="2" borderId="8" xfId="3" quotePrefix="1" applyFont="1" applyFill="1" applyBorder="1" applyAlignment="1" applyProtection="1">
      <alignment horizontal="center"/>
    </xf>
    <xf numFmtId="0" fontId="59" fillId="2" borderId="8" xfId="3" quotePrefix="1" applyFont="1" applyFill="1" applyBorder="1" applyAlignment="1" applyProtection="1">
      <alignment horizontal="left" wrapText="1"/>
    </xf>
    <xf numFmtId="169" fontId="59" fillId="2" borderId="8" xfId="3" applyNumberFormat="1" applyFont="1" applyFill="1" applyBorder="1" applyAlignment="1" applyProtection="1">
      <alignment horizontal="right"/>
    </xf>
    <xf numFmtId="169" fontId="59" fillId="3" borderId="8" xfId="3" applyNumberFormat="1" applyFont="1" applyFill="1" applyBorder="1" applyAlignment="1" applyProtection="1">
      <alignment horizontal="right"/>
    </xf>
    <xf numFmtId="0" fontId="59" fillId="2" borderId="0" xfId="3" quotePrefix="1" applyFont="1" applyFill="1" applyBorder="1" applyAlignment="1" applyProtection="1">
      <alignment horizontal="center"/>
    </xf>
    <xf numFmtId="0" fontId="59" fillId="2" borderId="0" xfId="3" quotePrefix="1" applyFont="1" applyFill="1" applyBorder="1" applyAlignment="1" applyProtection="1">
      <alignment horizontal="left" wrapText="1"/>
    </xf>
    <xf numFmtId="169" fontId="59" fillId="2" borderId="0" xfId="3" applyNumberFormat="1" applyFont="1" applyFill="1" applyBorder="1" applyAlignment="1" applyProtection="1">
      <alignment horizontal="right"/>
    </xf>
    <xf numFmtId="169" fontId="59" fillId="3" borderId="0" xfId="3" applyNumberFormat="1" applyFont="1" applyFill="1" applyBorder="1" applyAlignment="1" applyProtection="1">
      <alignment horizontal="right"/>
    </xf>
    <xf numFmtId="0" fontId="59" fillId="2" borderId="0" xfId="3" quotePrefix="1" applyFont="1" applyFill="1" applyBorder="1" applyAlignment="1" applyProtection="1">
      <alignment horizontal="center" wrapText="1"/>
    </xf>
    <xf numFmtId="0" fontId="59" fillId="2" borderId="9" xfId="3" applyFont="1" applyFill="1" applyBorder="1" applyAlignment="1" applyProtection="1">
      <alignment horizontal="center"/>
      <protection locked="0"/>
    </xf>
    <xf numFmtId="0" fontId="64" fillId="2" borderId="9" xfId="3" quotePrefix="1" applyFont="1" applyFill="1" applyBorder="1" applyAlignment="1" applyProtection="1">
      <alignment horizontal="left" wrapText="1"/>
    </xf>
    <xf numFmtId="169" fontId="64" fillId="2" borderId="9" xfId="3" applyNumberFormat="1" applyFont="1" applyFill="1" applyBorder="1" applyAlignment="1" applyProtection="1">
      <alignment horizontal="right"/>
    </xf>
    <xf numFmtId="169" fontId="64" fillId="3" borderId="9" xfId="3" applyNumberFormat="1" applyFont="1" applyFill="1" applyBorder="1" applyAlignment="1" applyProtection="1">
      <alignment horizontal="right"/>
    </xf>
    <xf numFmtId="0" fontId="59" fillId="2" borderId="0" xfId="3" quotePrefix="1" applyFont="1" applyFill="1" applyBorder="1" applyAlignment="1" applyProtection="1">
      <alignment horizontal="center" vertical="center"/>
    </xf>
    <xf numFmtId="0" fontId="59" fillId="2" borderId="10" xfId="3" applyFont="1" applyFill="1" applyBorder="1" applyAlignment="1" applyProtection="1">
      <alignment horizontal="center"/>
    </xf>
    <xf numFmtId="0" fontId="64" fillId="2" borderId="10" xfId="3" quotePrefix="1" applyFont="1" applyFill="1" applyBorder="1" applyAlignment="1" applyProtection="1">
      <alignment horizontal="left" wrapText="1"/>
    </xf>
    <xf numFmtId="169" fontId="64" fillId="2" borderId="10" xfId="3" applyNumberFormat="1" applyFont="1" applyFill="1" applyBorder="1" applyAlignment="1" applyProtection="1">
      <alignment horizontal="right"/>
    </xf>
    <xf numFmtId="169" fontId="64" fillId="3" borderId="10" xfId="3" applyNumberFormat="1" applyFont="1" applyFill="1" applyBorder="1" applyAlignment="1" applyProtection="1">
      <alignment horizontal="right"/>
    </xf>
    <xf numFmtId="0" fontId="59" fillId="2" borderId="0" xfId="3" quotePrefix="1" applyFont="1" applyFill="1" applyBorder="1" applyAlignment="1" applyProtection="1">
      <alignment horizontal="center" vertical="top"/>
    </xf>
    <xf numFmtId="0" fontId="59" fillId="2" borderId="10" xfId="3" quotePrefix="1" applyFont="1" applyFill="1" applyBorder="1" applyAlignment="1" applyProtection="1">
      <alignment horizontal="center" vertical="center"/>
    </xf>
    <xf numFmtId="0" fontId="59" fillId="2" borderId="10" xfId="3" quotePrefix="1" applyFont="1" applyFill="1" applyBorder="1" applyAlignment="1" applyProtection="1">
      <alignment horizontal="left" wrapText="1"/>
    </xf>
    <xf numFmtId="169" fontId="59" fillId="2" borderId="10" xfId="3" applyNumberFormat="1" applyFont="1" applyFill="1" applyBorder="1" applyAlignment="1" applyProtection="1">
      <alignment horizontal="right"/>
    </xf>
    <xf numFmtId="169" fontId="59" fillId="3" borderId="10" xfId="3" applyNumberFormat="1" applyFont="1" applyFill="1" applyBorder="1" applyAlignment="1" applyProtection="1">
      <alignment horizontal="right"/>
    </xf>
    <xf numFmtId="49" fontId="59" fillId="2" borderId="0" xfId="3" quotePrefix="1" applyNumberFormat="1" applyFont="1" applyFill="1" applyBorder="1" applyAlignment="1" applyProtection="1">
      <alignment horizontal="center" vertical="center"/>
    </xf>
    <xf numFmtId="0" fontId="59" fillId="2" borderId="0" xfId="3" quotePrefix="1" applyFont="1" applyFill="1" applyBorder="1" applyAlignment="1" applyProtection="1">
      <alignment horizontal="center" vertical="center" wrapText="1"/>
    </xf>
    <xf numFmtId="0" fontId="59" fillId="2" borderId="7" xfId="3" quotePrefix="1" applyFont="1" applyFill="1" applyBorder="1" applyAlignment="1" applyProtection="1">
      <alignment horizontal="center" vertical="top"/>
    </xf>
    <xf numFmtId="0" fontId="59" fillId="2" borderId="7" xfId="3" quotePrefix="1" applyFont="1" applyFill="1" applyBorder="1" applyAlignment="1" applyProtection="1">
      <alignment horizontal="left" wrapText="1"/>
    </xf>
    <xf numFmtId="169" fontId="59" fillId="2" borderId="7" xfId="3" applyNumberFormat="1" applyFont="1" applyFill="1" applyBorder="1" applyAlignment="1" applyProtection="1">
      <alignment horizontal="right"/>
    </xf>
    <xf numFmtId="169" fontId="59" fillId="3" borderId="7" xfId="3" applyNumberFormat="1" applyFont="1" applyFill="1" applyBorder="1" applyAlignment="1" applyProtection="1">
      <alignment horizontal="right"/>
    </xf>
    <xf numFmtId="0" fontId="59" fillId="2" borderId="9" xfId="3" applyFont="1" applyFill="1" applyBorder="1" applyAlignment="1" applyProtection="1">
      <alignment horizontal="center" vertical="top"/>
      <protection locked="0"/>
    </xf>
    <xf numFmtId="178" fontId="58" fillId="3" borderId="0" xfId="0" quotePrefix="1" applyNumberFormat="1" applyFont="1" applyFill="1" applyBorder="1" applyAlignment="1" applyProtection="1">
      <alignment horizontal="right" wrapText="1"/>
    </xf>
    <xf numFmtId="178" fontId="58" fillId="3" borderId="0" xfId="0" applyNumberFormat="1" applyFont="1" applyFill="1" applyAlignment="1">
      <alignment horizontal="right"/>
    </xf>
    <xf numFmtId="178" fontId="59" fillId="3" borderId="0" xfId="0" applyNumberFormat="1" applyFont="1" applyFill="1" applyAlignment="1">
      <alignment horizontal="right"/>
    </xf>
    <xf numFmtId="178" fontId="60" fillId="3" borderId="7" xfId="0" applyNumberFormat="1" applyFont="1" applyFill="1" applyBorder="1" applyAlignment="1">
      <alignment horizontal="right"/>
    </xf>
    <xf numFmtId="178" fontId="58" fillId="3" borderId="0" xfId="0" applyNumberFormat="1" applyFont="1" applyFill="1" applyAlignment="1">
      <alignment wrapText="1"/>
    </xf>
    <xf numFmtId="0" fontId="61" fillId="2" borderId="4" xfId="0" quotePrefix="1" applyFont="1" applyFill="1" applyBorder="1" applyAlignment="1" applyProtection="1">
      <alignment horizontal="right" vertical="top"/>
    </xf>
    <xf numFmtId="169" fontId="59" fillId="0" borderId="8" xfId="3" applyNumberFormat="1" applyFont="1" applyFill="1" applyBorder="1" applyAlignment="1" applyProtection="1">
      <alignment horizontal="right"/>
    </xf>
    <xf numFmtId="169" fontId="59" fillId="3" borderId="8" xfId="0" applyNumberFormat="1" applyFont="1" applyFill="1" applyBorder="1" applyAlignment="1">
      <alignment horizontal="right" wrapText="1"/>
    </xf>
    <xf numFmtId="2" fontId="59" fillId="3" borderId="8" xfId="0" applyNumberFormat="1" applyFont="1" applyFill="1" applyBorder="1" applyAlignment="1">
      <alignment horizontal="right" wrapText="1"/>
    </xf>
    <xf numFmtId="169" fontId="59" fillId="0" borderId="0" xfId="3" applyNumberFormat="1" applyFont="1" applyFill="1" applyBorder="1" applyAlignment="1" applyProtection="1">
      <alignment horizontal="right"/>
    </xf>
    <xf numFmtId="169" fontId="59" fillId="3" borderId="0" xfId="0" applyNumberFormat="1" applyFont="1" applyFill="1" applyBorder="1" applyAlignment="1">
      <alignment horizontal="right" wrapText="1"/>
    </xf>
    <xf numFmtId="2" fontId="59" fillId="3" borderId="0" xfId="0" applyNumberFormat="1" applyFont="1" applyFill="1" applyBorder="1" applyAlignment="1">
      <alignment horizontal="right" wrapText="1"/>
    </xf>
    <xf numFmtId="169" fontId="64" fillId="0" borderId="9" xfId="3" applyNumberFormat="1" applyFont="1" applyFill="1" applyBorder="1" applyAlignment="1" applyProtection="1">
      <alignment horizontal="right"/>
    </xf>
    <xf numFmtId="169" fontId="64" fillId="3" borderId="9" xfId="0" applyNumberFormat="1" applyFont="1" applyFill="1" applyBorder="1" applyAlignment="1">
      <alignment horizontal="right" wrapText="1"/>
    </xf>
    <xf numFmtId="2" fontId="64" fillId="3" borderId="9" xfId="0" applyNumberFormat="1" applyFont="1" applyFill="1" applyBorder="1" applyAlignment="1">
      <alignment horizontal="right" wrapText="1"/>
    </xf>
    <xf numFmtId="169" fontId="64" fillId="0" borderId="10" xfId="3" applyNumberFormat="1" applyFont="1" applyFill="1" applyBorder="1" applyAlignment="1" applyProtection="1">
      <alignment horizontal="right"/>
    </xf>
    <xf numFmtId="169" fontId="64" fillId="3" borderId="0" xfId="0" applyNumberFormat="1" applyFont="1" applyFill="1" applyBorder="1" applyAlignment="1">
      <alignment horizontal="right" wrapText="1"/>
    </xf>
    <xf numFmtId="2" fontId="64" fillId="3" borderId="0" xfId="0" applyNumberFormat="1" applyFont="1" applyFill="1" applyBorder="1" applyAlignment="1">
      <alignment horizontal="right" wrapText="1"/>
    </xf>
    <xf numFmtId="169" fontId="59" fillId="0" borderId="10" xfId="3" applyNumberFormat="1" applyFont="1" applyFill="1" applyBorder="1" applyAlignment="1" applyProtection="1">
      <alignment horizontal="right"/>
    </xf>
    <xf numFmtId="169" fontId="59" fillId="0" borderId="7" xfId="3" applyNumberFormat="1" applyFont="1" applyFill="1" applyBorder="1" applyAlignment="1" applyProtection="1">
      <alignment horizontal="right"/>
    </xf>
    <xf numFmtId="169" fontId="59" fillId="3" borderId="10" xfId="0" applyNumberFormat="1" applyFont="1" applyFill="1" applyBorder="1" applyAlignment="1">
      <alignment horizontal="right" wrapText="1"/>
    </xf>
    <xf numFmtId="2" fontId="59" fillId="3" borderId="10" xfId="0" quotePrefix="1" applyNumberFormat="1" applyFont="1" applyFill="1" applyBorder="1" applyAlignment="1">
      <alignment horizontal="right" wrapText="1"/>
    </xf>
    <xf numFmtId="10" fontId="11" fillId="0" borderId="0" xfId="8" applyNumberFormat="1" applyFont="1"/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178" fontId="58" fillId="2" borderId="0" xfId="0" applyNumberFormat="1" applyFont="1" applyFill="1" applyAlignment="1"/>
    <xf numFmtId="178" fontId="59" fillId="2" borderId="0" xfId="0" applyNumberFormat="1" applyFont="1" applyFill="1" applyAlignment="1"/>
    <xf numFmtId="178" fontId="60" fillId="2" borderId="7" xfId="0" applyNumberFormat="1" applyFont="1" applyFill="1" applyBorder="1" applyAlignment="1"/>
    <xf numFmtId="0" fontId="71" fillId="0" borderId="0" xfId="0" applyFont="1"/>
    <xf numFmtId="0" fontId="72" fillId="0" borderId="0" xfId="0" applyFont="1" applyAlignment="1">
      <alignment horizontal="justify" vertical="center" wrapText="1" readingOrder="1"/>
    </xf>
    <xf numFmtId="178" fontId="73" fillId="3" borderId="0" xfId="0" quotePrefix="1" applyNumberFormat="1" applyFont="1" applyFill="1" applyBorder="1" applyAlignment="1" applyProtection="1">
      <alignment wrapText="1"/>
    </xf>
    <xf numFmtId="178" fontId="73" fillId="2" borderId="0" xfId="0" quotePrefix="1" applyNumberFormat="1" applyFont="1" applyFill="1" applyBorder="1" applyAlignment="1" applyProtection="1">
      <alignment horizontal="right" wrapText="1"/>
    </xf>
    <xf numFmtId="178" fontId="73" fillId="2" borderId="0" xfId="0" quotePrefix="1" applyNumberFormat="1" applyFont="1" applyFill="1" applyBorder="1" applyAlignment="1" applyProtection="1">
      <alignment wrapText="1"/>
    </xf>
    <xf numFmtId="0" fontId="74" fillId="0" borderId="0" xfId="0" applyFont="1"/>
    <xf numFmtId="49" fontId="20" fillId="3" borderId="4" xfId="3" applyNumberFormat="1" applyFont="1" applyFill="1" applyBorder="1" applyAlignment="1" applyProtection="1">
      <alignment horizontal="right" vertical="top" wrapText="1"/>
      <protection locked="0"/>
    </xf>
    <xf numFmtId="49" fontId="20" fillId="3" borderId="4" xfId="10" applyNumberFormat="1" applyFont="1" applyFill="1" applyBorder="1" applyAlignment="1" applyProtection="1">
      <alignment horizontal="right" vertical="top" wrapText="1"/>
      <protection locked="0"/>
    </xf>
    <xf numFmtId="0" fontId="11" fillId="3" borderId="0" xfId="0" applyFont="1" applyFill="1" applyProtection="1">
      <protection locked="0"/>
    </xf>
    <xf numFmtId="169" fontId="12" fillId="3" borderId="0" xfId="0" applyNumberFormat="1" applyFont="1" applyFill="1" applyProtection="1">
      <protection locked="0"/>
    </xf>
    <xf numFmtId="10" fontId="24" fillId="0" borderId="12" xfId="33" applyNumberFormat="1" applyFont="1" applyFill="1" applyBorder="1"/>
    <xf numFmtId="10" fontId="22" fillId="0" borderId="12" xfId="33" applyNumberFormat="1" applyFont="1" applyFill="1" applyBorder="1"/>
    <xf numFmtId="176" fontId="57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59" fillId="0" borderId="0" xfId="0" applyFont="1"/>
    <xf numFmtId="49" fontId="8" fillId="2" borderId="0" xfId="7" applyNumberFormat="1" applyFont="1" applyFill="1" applyAlignment="1" applyProtection="1">
      <alignment horizontal="center"/>
      <protection locked="0"/>
    </xf>
    <xf numFmtId="10" fontId="59" fillId="3" borderId="0" xfId="8" quotePrefix="1" applyNumberFormat="1" applyFont="1" applyFill="1" applyBorder="1" applyAlignment="1" applyProtection="1">
      <alignment wrapText="1"/>
    </xf>
    <xf numFmtId="0" fontId="11" fillId="2" borderId="0" xfId="0" applyFont="1" applyFill="1" applyProtection="1">
      <protection locked="0"/>
    </xf>
    <xf numFmtId="169" fontId="11" fillId="2" borderId="0" xfId="0" quotePrefix="1" applyNumberFormat="1" applyFont="1" applyFill="1" applyBorder="1" applyAlignment="1" applyProtection="1">
      <protection locked="0"/>
    </xf>
    <xf numFmtId="169" fontId="12" fillId="2" borderId="7" xfId="0" quotePrefix="1" applyNumberFormat="1" applyFont="1" applyFill="1" applyBorder="1" applyAlignment="1" applyProtection="1">
      <protection locked="0"/>
    </xf>
    <xf numFmtId="169" fontId="11" fillId="2" borderId="0" xfId="0" applyNumberFormat="1" applyFont="1" applyFill="1" applyProtection="1">
      <protection locked="0"/>
    </xf>
    <xf numFmtId="169" fontId="12" fillId="2" borderId="7" xfId="0" applyNumberFormat="1" applyFont="1" applyFill="1" applyBorder="1" applyProtection="1">
      <protection locked="0"/>
    </xf>
    <xf numFmtId="10" fontId="58" fillId="3" borderId="0" xfId="8" quotePrefix="1" applyNumberFormat="1" applyFont="1" applyFill="1" applyBorder="1" applyAlignment="1" applyProtection="1">
      <alignment wrapText="1"/>
    </xf>
    <xf numFmtId="10" fontId="60" fillId="3" borderId="7" xfId="8" quotePrefix="1" applyNumberFormat="1" applyFont="1" applyFill="1" applyBorder="1" applyAlignment="1" applyProtection="1">
      <alignment wrapText="1"/>
    </xf>
    <xf numFmtId="0" fontId="73" fillId="2" borderId="0" xfId="0" applyFont="1" applyFill="1" applyBorder="1" applyAlignment="1">
      <alignment horizontal="center" vertical="top" wrapText="1"/>
    </xf>
    <xf numFmtId="0" fontId="73" fillId="2" borderId="0" xfId="0" quotePrefix="1" applyFont="1" applyFill="1" applyBorder="1" applyAlignment="1" applyProtection="1">
      <alignment horizontal="left"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49" fontId="20" fillId="3" borderId="4" xfId="36" applyNumberFormat="1" applyFont="1" applyFill="1" applyBorder="1" applyAlignment="1" applyProtection="1">
      <alignment horizontal="right" vertical="top" wrapText="1"/>
      <protection locked="0"/>
    </xf>
    <xf numFmtId="0" fontId="77" fillId="0" borderId="15" xfId="0" applyFont="1" applyBorder="1" applyAlignment="1">
      <alignment horizontal="center"/>
    </xf>
    <xf numFmtId="168" fontId="61" fillId="2" borderId="16" xfId="0" applyNumberFormat="1" applyFont="1" applyFill="1" applyBorder="1" applyAlignment="1" applyProtection="1">
      <alignment horizontal="right" vertical="top" wrapText="1"/>
    </xf>
    <xf numFmtId="178" fontId="58" fillId="2" borderId="17" xfId="0" quotePrefix="1" applyNumberFormat="1" applyFont="1" applyFill="1" applyBorder="1" applyAlignment="1" applyProtection="1">
      <alignment wrapText="1"/>
    </xf>
    <xf numFmtId="178" fontId="78" fillId="2" borderId="17" xfId="0" quotePrefix="1" applyNumberFormat="1" applyFont="1" applyFill="1" applyBorder="1" applyAlignment="1" applyProtection="1">
      <alignment wrapText="1"/>
    </xf>
    <xf numFmtId="178" fontId="78" fillId="2" borderId="0" xfId="0" quotePrefix="1" applyNumberFormat="1" applyFont="1" applyFill="1" applyBorder="1" applyAlignment="1" applyProtection="1">
      <alignment wrapText="1"/>
    </xf>
    <xf numFmtId="178" fontId="60" fillId="2" borderId="18" xfId="0" quotePrefix="1" applyNumberFormat="1" applyFont="1" applyFill="1" applyBorder="1" applyAlignment="1" applyProtection="1">
      <alignment wrapText="1"/>
    </xf>
    <xf numFmtId="0" fontId="5" fillId="0" borderId="17" xfId="0" applyFont="1" applyBorder="1"/>
    <xf numFmtId="178" fontId="58" fillId="2" borderId="17" xfId="0" applyNumberFormat="1" applyFont="1" applyFill="1" applyBorder="1" applyAlignment="1"/>
    <xf numFmtId="178" fontId="78" fillId="2" borderId="17" xfId="0" applyNumberFormat="1" applyFont="1" applyFill="1" applyBorder="1" applyAlignment="1"/>
    <xf numFmtId="178" fontId="78" fillId="2" borderId="0" xfId="0" applyNumberFormat="1" applyFont="1" applyFill="1" applyAlignment="1"/>
    <xf numFmtId="178" fontId="60" fillId="2" borderId="18" xfId="0" applyNumberFormat="1" applyFont="1" applyFill="1" applyBorder="1" applyAlignment="1"/>
    <xf numFmtId="0" fontId="5" fillId="0" borderId="19" xfId="0" applyFont="1" applyBorder="1"/>
    <xf numFmtId="168" fontId="61" fillId="2" borderId="23" xfId="0" applyNumberFormat="1" applyFont="1" applyFill="1" applyBorder="1" applyAlignment="1" applyProtection="1">
      <alignment horizontal="right" vertical="top" wrapText="1"/>
    </xf>
    <xf numFmtId="168" fontId="61" fillId="2" borderId="24" xfId="0" applyNumberFormat="1" applyFont="1" applyFill="1" applyBorder="1" applyAlignment="1" applyProtection="1">
      <alignment horizontal="right" vertical="top" wrapText="1"/>
    </xf>
    <xf numFmtId="178" fontId="59" fillId="2" borderId="25" xfId="0" quotePrefix="1" applyNumberFormat="1" applyFont="1" applyFill="1" applyBorder="1" applyAlignment="1" applyProtection="1">
      <alignment wrapText="1"/>
    </xf>
    <xf numFmtId="178" fontId="59" fillId="2" borderId="26" xfId="0" quotePrefix="1" applyNumberFormat="1" applyFont="1" applyFill="1" applyBorder="1" applyAlignment="1" applyProtection="1">
      <alignment wrapText="1"/>
    </xf>
    <xf numFmtId="178" fontId="73" fillId="2" borderId="25" xfId="0" quotePrefix="1" applyNumberFormat="1" applyFont="1" applyFill="1" applyBorder="1" applyAlignment="1" applyProtection="1">
      <alignment wrapText="1"/>
    </xf>
    <xf numFmtId="178" fontId="73" fillId="2" borderId="26" xfId="0" quotePrefix="1" applyNumberFormat="1" applyFont="1" applyFill="1" applyBorder="1" applyAlignment="1" applyProtection="1">
      <alignment wrapText="1"/>
    </xf>
    <xf numFmtId="178" fontId="64" fillId="2" borderId="27" xfId="0" quotePrefix="1" applyNumberFormat="1" applyFont="1" applyFill="1" applyBorder="1" applyAlignment="1" applyProtection="1">
      <alignment wrapText="1"/>
    </xf>
    <xf numFmtId="178" fontId="64" fillId="2" borderId="28" xfId="0" quotePrefix="1" applyNumberFormat="1" applyFont="1" applyFill="1" applyBorder="1" applyAlignment="1" applyProtection="1">
      <alignment wrapText="1"/>
    </xf>
    <xf numFmtId="178" fontId="64" fillId="2" borderId="29" xfId="0" quotePrefix="1" applyNumberFormat="1" applyFont="1" applyFill="1" applyBorder="1" applyAlignment="1" applyProtection="1">
      <alignment wrapText="1"/>
    </xf>
    <xf numFmtId="178" fontId="64" fillId="2" borderId="30" xfId="0" quotePrefix="1" applyNumberFormat="1" applyFont="1" applyFill="1" applyBorder="1" applyAlignment="1" applyProtection="1">
      <alignment wrapText="1"/>
    </xf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2" borderId="31" xfId="0" applyFont="1" applyFill="1" applyBorder="1"/>
    <xf numFmtId="0" fontId="5" fillId="2" borderId="32" xfId="0" applyFont="1" applyFill="1" applyBorder="1"/>
    <xf numFmtId="0" fontId="5" fillId="2" borderId="33" xfId="0" applyFont="1" applyFill="1" applyBorder="1"/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 applyProtection="1">
      <alignment horizontal="right" vertical="top" wrapText="1"/>
      <protection locked="0"/>
    </xf>
    <xf numFmtId="169" fontId="11" fillId="2" borderId="17" xfId="0" quotePrefix="1" applyNumberFormat="1" applyFont="1" applyFill="1" applyBorder="1" applyAlignment="1" applyProtection="1">
      <protection locked="0"/>
    </xf>
    <xf numFmtId="169" fontId="12" fillId="2" borderId="18" xfId="0" quotePrefix="1" applyNumberFormat="1" applyFont="1" applyFill="1" applyBorder="1" applyAlignment="1" applyProtection="1">
      <protection locked="0"/>
    </xf>
    <xf numFmtId="0" fontId="11" fillId="2" borderId="17" xfId="0" applyFont="1" applyFill="1" applyBorder="1" applyProtection="1">
      <protection locked="0"/>
    </xf>
    <xf numFmtId="169" fontId="11" fillId="2" borderId="17" xfId="0" applyNumberFormat="1" applyFont="1" applyFill="1" applyBorder="1" applyProtection="1">
      <protection locked="0"/>
    </xf>
    <xf numFmtId="169" fontId="12" fillId="2" borderId="18" xfId="0" applyNumberFormat="1" applyFont="1" applyFill="1" applyBorder="1" applyProtection="1">
      <protection locked="0"/>
    </xf>
    <xf numFmtId="14" fontId="20" fillId="2" borderId="19" xfId="0" quotePrefix="1" applyNumberFormat="1" applyFont="1" applyFill="1" applyBorder="1" applyAlignment="1" applyProtection="1">
      <alignment horizontal="left" vertical="top" wrapText="1"/>
    </xf>
    <xf numFmtId="49" fontId="20" fillId="0" borderId="4" xfId="36" applyNumberFormat="1" applyFont="1" applyFill="1" applyBorder="1" applyAlignment="1" applyProtection="1">
      <alignment horizontal="right" vertical="top" wrapText="1"/>
      <protection locked="0"/>
    </xf>
    <xf numFmtId="0" fontId="79" fillId="0" borderId="0" xfId="0" applyFont="1" applyAlignment="1">
      <alignment vertical="top"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49" fontId="20" fillId="3" borderId="23" xfId="36" applyNumberFormat="1" applyFont="1" applyFill="1" applyBorder="1" applyAlignment="1" applyProtection="1">
      <alignment horizontal="right" vertical="top" wrapText="1"/>
      <protection locked="0"/>
    </xf>
    <xf numFmtId="49" fontId="20" fillId="3" borderId="24" xfId="36" applyNumberFormat="1" applyFont="1" applyFill="1" applyBorder="1" applyAlignment="1" applyProtection="1">
      <alignment horizontal="right" vertical="top" wrapText="1"/>
      <protection locked="0"/>
    </xf>
    <xf numFmtId="0" fontId="11" fillId="3" borderId="25" xfId="0" applyFont="1" applyFill="1" applyBorder="1" applyProtection="1">
      <protection locked="0"/>
    </xf>
    <xf numFmtId="0" fontId="11" fillId="3" borderId="0" xfId="0" applyFont="1" applyFill="1" applyBorder="1" applyProtection="1">
      <protection locked="0"/>
    </xf>
    <xf numFmtId="0" fontId="11" fillId="3" borderId="26" xfId="0" applyFont="1" applyFill="1" applyBorder="1" applyProtection="1">
      <protection locked="0"/>
    </xf>
    <xf numFmtId="169" fontId="11" fillId="3" borderId="25" xfId="0" applyNumberFormat="1" applyFont="1" applyFill="1" applyBorder="1" applyProtection="1">
      <protection locked="0"/>
    </xf>
    <xf numFmtId="169" fontId="11" fillId="3" borderId="0" xfId="0" applyNumberFormat="1" applyFont="1" applyFill="1" applyBorder="1" applyProtection="1">
      <protection locked="0"/>
    </xf>
    <xf numFmtId="169" fontId="11" fillId="3" borderId="26" xfId="0" applyNumberFormat="1" applyFont="1" applyFill="1" applyBorder="1" applyProtection="1">
      <protection locked="0"/>
    </xf>
    <xf numFmtId="169" fontId="12" fillId="3" borderId="25" xfId="0" applyNumberFormat="1" applyFont="1" applyFill="1" applyBorder="1" applyProtection="1">
      <protection locked="0"/>
    </xf>
    <xf numFmtId="169" fontId="12" fillId="3" borderId="0" xfId="0" applyNumberFormat="1" applyFont="1" applyFill="1" applyBorder="1" applyProtection="1">
      <protection locked="0"/>
    </xf>
    <xf numFmtId="169" fontId="12" fillId="3" borderId="26" xfId="0" applyNumberFormat="1" applyFont="1" applyFill="1" applyBorder="1" applyProtection="1">
      <protection locked="0"/>
    </xf>
    <xf numFmtId="169" fontId="12" fillId="3" borderId="34" xfId="0" applyNumberFormat="1" applyFont="1" applyFill="1" applyBorder="1" applyProtection="1">
      <protection locked="0"/>
    </xf>
    <xf numFmtId="169" fontId="12" fillId="3" borderId="35" xfId="0" applyNumberFormat="1" applyFont="1" applyFill="1" applyBorder="1" applyProtection="1">
      <protection locked="0"/>
    </xf>
    <xf numFmtId="169" fontId="12" fillId="3" borderId="36" xfId="0" applyNumberFormat="1" applyFont="1" applyFill="1" applyBorder="1" applyProtection="1">
      <protection locked="0"/>
    </xf>
    <xf numFmtId="0" fontId="11" fillId="0" borderId="31" xfId="0" applyFont="1" applyBorder="1"/>
    <xf numFmtId="0" fontId="11" fillId="0" borderId="32" xfId="0" applyFont="1" applyBorder="1"/>
    <xf numFmtId="0" fontId="11" fillId="0" borderId="33" xfId="0" applyFont="1" applyBorder="1"/>
    <xf numFmtId="176" fontId="57" fillId="2" borderId="37" xfId="5" applyNumberFormat="1" applyFont="1" applyFill="1" applyBorder="1" applyAlignment="1">
      <alignment horizontal="center" vertical="center"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0" fontId="24" fillId="0" borderId="0" xfId="4" applyFont="1"/>
    <xf numFmtId="0" fontId="24" fillId="0" borderId="0" xfId="4" applyFont="1" applyAlignment="1">
      <alignment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168" fontId="61" fillId="3" borderId="4" xfId="0" applyNumberFormat="1" applyFont="1" applyFill="1" applyBorder="1" applyAlignment="1">
      <alignment horizontal="right" vertical="top" wrapText="1"/>
    </xf>
    <xf numFmtId="178" fontId="59" fillId="3" borderId="0" xfId="0" quotePrefix="1" applyNumberFormat="1" applyFont="1" applyFill="1" applyAlignment="1">
      <alignment wrapText="1"/>
    </xf>
    <xf numFmtId="178" fontId="73" fillId="3" borderId="0" xfId="0" quotePrefix="1" applyNumberFormat="1" applyFont="1" applyFill="1" applyAlignment="1">
      <alignment wrapText="1"/>
    </xf>
    <xf numFmtId="178" fontId="64" fillId="3" borderId="9" xfId="0" quotePrefix="1" applyNumberFormat="1" applyFont="1" applyFill="1" applyBorder="1" applyAlignment="1">
      <alignment wrapText="1"/>
    </xf>
    <xf numFmtId="178" fontId="64" fillId="3" borderId="10" xfId="0" quotePrefix="1" applyNumberFormat="1" applyFont="1" applyFill="1" applyBorder="1" applyAlignment="1">
      <alignment wrapText="1"/>
    </xf>
    <xf numFmtId="10" fontId="59" fillId="3" borderId="0" xfId="33" quotePrefix="1" applyNumberFormat="1" applyFont="1" applyFill="1" applyBorder="1" applyAlignment="1" applyProtection="1">
      <alignment wrapText="1"/>
    </xf>
    <xf numFmtId="10" fontId="73" fillId="3" borderId="0" xfId="33" quotePrefix="1" applyNumberFormat="1" applyFont="1" applyFill="1" applyBorder="1" applyAlignment="1" applyProtection="1">
      <alignment wrapText="1"/>
    </xf>
    <xf numFmtId="10" fontId="64" fillId="3" borderId="9" xfId="33" quotePrefix="1" applyNumberFormat="1" applyFont="1" applyFill="1" applyBorder="1" applyAlignment="1" applyProtection="1">
      <alignment wrapText="1"/>
    </xf>
    <xf numFmtId="10" fontId="64" fillId="3" borderId="10" xfId="33" quotePrefix="1" applyNumberFormat="1" applyFont="1" applyFill="1" applyBorder="1" applyAlignment="1" applyProtection="1">
      <alignment wrapText="1"/>
    </xf>
    <xf numFmtId="0" fontId="58" fillId="0" borderId="8" xfId="38" quotePrefix="1" applyFont="1" applyBorder="1" applyAlignment="1">
      <alignment horizontal="left" wrapText="1"/>
    </xf>
    <xf numFmtId="169" fontId="58" fillId="0" borderId="8" xfId="38" applyNumberFormat="1" applyFont="1" applyBorder="1" applyAlignment="1">
      <alignment horizontal="right"/>
    </xf>
    <xf numFmtId="169" fontId="58" fillId="5" borderId="8" xfId="38" applyNumberFormat="1" applyFont="1" applyFill="1" applyBorder="1" applyAlignment="1">
      <alignment horizontal="right"/>
    </xf>
    <xf numFmtId="0" fontId="58" fillId="0" borderId="0" xfId="38" quotePrefix="1" applyFont="1" applyAlignment="1">
      <alignment horizontal="left" wrapText="1"/>
    </xf>
    <xf numFmtId="169" fontId="58" fillId="0" borderId="0" xfId="38" applyNumberFormat="1" applyFont="1" applyAlignment="1">
      <alignment horizontal="right"/>
    </xf>
    <xf numFmtId="169" fontId="58" fillId="5" borderId="0" xfId="38" applyNumberFormat="1" applyFont="1" applyFill="1" applyAlignment="1">
      <alignment horizontal="right"/>
    </xf>
    <xf numFmtId="0" fontId="60" fillId="0" borderId="9" xfId="38" quotePrefix="1" applyFont="1" applyBorder="1" applyAlignment="1">
      <alignment horizontal="left" wrapText="1"/>
    </xf>
    <xf numFmtId="169" fontId="60" fillId="0" borderId="9" xfId="38" applyNumberFormat="1" applyFont="1" applyBorder="1" applyAlignment="1">
      <alignment horizontal="right"/>
    </xf>
    <xf numFmtId="169" fontId="60" fillId="5" borderId="9" xfId="38" applyNumberFormat="1" applyFont="1" applyFill="1" applyBorder="1" applyAlignment="1">
      <alignment horizontal="right"/>
    </xf>
    <xf numFmtId="0" fontId="60" fillId="0" borderId="10" xfId="38" quotePrefix="1" applyFont="1" applyBorder="1" applyAlignment="1">
      <alignment horizontal="left" wrapText="1"/>
    </xf>
    <xf numFmtId="169" fontId="60" fillId="0" borderId="10" xfId="38" applyNumberFormat="1" applyFont="1" applyBorder="1" applyAlignment="1">
      <alignment horizontal="right"/>
    </xf>
    <xf numFmtId="169" fontId="60" fillId="5" borderId="10" xfId="38" applyNumberFormat="1" applyFont="1" applyFill="1" applyBorder="1" applyAlignment="1">
      <alignment horizontal="right"/>
    </xf>
    <xf numFmtId="0" fontId="58" fillId="2" borderId="0" xfId="37" quotePrefix="1" applyFont="1" applyFill="1" applyAlignment="1">
      <alignment horizontal="left" wrapText="1"/>
    </xf>
    <xf numFmtId="0" fontId="58" fillId="0" borderId="10" xfId="38" quotePrefix="1" applyFont="1" applyBorder="1" applyAlignment="1">
      <alignment horizontal="left" wrapText="1"/>
    </xf>
    <xf numFmtId="169" fontId="58" fillId="0" borderId="10" xfId="38" applyNumberFormat="1" applyFont="1" applyBorder="1" applyAlignment="1">
      <alignment horizontal="right"/>
    </xf>
    <xf numFmtId="169" fontId="58" fillId="5" borderId="10" xfId="38" applyNumberFormat="1" applyFont="1" applyFill="1" applyBorder="1" applyAlignment="1">
      <alignment horizontal="right"/>
    </xf>
    <xf numFmtId="0" fontId="81" fillId="0" borderId="0" xfId="37" applyFont="1"/>
    <xf numFmtId="0" fontId="61" fillId="0" borderId="7" xfId="10" applyFont="1" applyBorder="1" applyAlignment="1" applyProtection="1">
      <alignment horizontal="left" vertical="top" wrapText="1"/>
      <protection locked="0"/>
    </xf>
    <xf numFmtId="0" fontId="61" fillId="0" borderId="7" xfId="10" applyFont="1" applyBorder="1" applyAlignment="1" applyProtection="1">
      <alignment horizontal="right" vertical="top" wrapText="1"/>
      <protection locked="0"/>
    </xf>
    <xf numFmtId="0" fontId="61" fillId="5" borderId="7" xfId="10" applyFont="1" applyFill="1" applyBorder="1" applyAlignment="1" applyProtection="1">
      <alignment horizontal="right" vertical="top" wrapText="1"/>
      <protection locked="0"/>
    </xf>
    <xf numFmtId="0" fontId="82" fillId="2" borderId="0" xfId="37" quotePrefix="1" applyFont="1" applyFill="1" applyAlignment="1">
      <alignment horizontal="left" wrapText="1"/>
    </xf>
    <xf numFmtId="178" fontId="82" fillId="0" borderId="0" xfId="37" quotePrefix="1" applyNumberFormat="1" applyFont="1" applyAlignment="1">
      <alignment wrapText="1"/>
    </xf>
    <xf numFmtId="178" fontId="82" fillId="5" borderId="0" xfId="37" quotePrefix="1" applyNumberFormat="1" applyFont="1" applyFill="1" applyAlignment="1">
      <alignment wrapText="1"/>
    </xf>
    <xf numFmtId="0" fontId="77" fillId="2" borderId="0" xfId="0" applyFont="1" applyFill="1"/>
    <xf numFmtId="10" fontId="58" fillId="3" borderId="0" xfId="8" quotePrefix="1" applyNumberFormat="1" applyFont="1" applyFill="1" applyBorder="1" applyAlignment="1" applyProtection="1">
      <alignment horizontal="right" wrapText="1"/>
    </xf>
    <xf numFmtId="0" fontId="5" fillId="0" borderId="0" xfId="0" applyFont="1" applyAlignment="1">
      <alignment horizontal="left" vertical="top" wrapText="1"/>
    </xf>
    <xf numFmtId="0" fontId="61" fillId="2" borderId="4" xfId="0" quotePrefix="1" applyFont="1" applyFill="1" applyBorder="1" applyAlignment="1" applyProtection="1">
      <alignment horizontal="left" vertical="top"/>
    </xf>
    <xf numFmtId="0" fontId="77" fillId="0" borderId="2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9" fillId="0" borderId="0" xfId="0" applyFont="1" applyAlignment="1">
      <alignment horizontal="left" vertical="top" wrapText="1"/>
    </xf>
    <xf numFmtId="0" fontId="77" fillId="2" borderId="20" xfId="0" applyFont="1" applyFill="1" applyBorder="1" applyAlignment="1">
      <alignment horizontal="center"/>
    </xf>
    <xf numFmtId="0" fontId="77" fillId="2" borderId="21" xfId="0" applyFont="1" applyFill="1" applyBorder="1" applyAlignment="1">
      <alignment horizontal="center"/>
    </xf>
    <xf numFmtId="0" fontId="77" fillId="2" borderId="22" xfId="0" applyFont="1" applyFill="1" applyBorder="1" applyAlignment="1">
      <alignment horizontal="center"/>
    </xf>
    <xf numFmtId="14" fontId="20" fillId="2" borderId="4" xfId="0" quotePrefix="1" applyNumberFormat="1" applyFont="1" applyFill="1" applyBorder="1" applyAlignment="1" applyProtection="1">
      <alignment horizontal="left" vertical="top" wrapText="1"/>
    </xf>
    <xf numFmtId="14" fontId="20" fillId="2" borderId="0" xfId="0" quotePrefix="1" applyNumberFormat="1" applyFont="1" applyFill="1" applyBorder="1" applyAlignment="1" applyProtection="1">
      <alignment horizontal="left" vertical="top" wrapText="1"/>
    </xf>
    <xf numFmtId="0" fontId="20" fillId="0" borderId="4" xfId="10" applyFont="1" applyFill="1" applyBorder="1" applyAlignment="1" applyProtection="1">
      <alignment horizontal="justify" vertical="top" wrapText="1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61" fillId="0" borderId="13" xfId="32" applyFont="1" applyBorder="1" applyAlignment="1">
      <alignment horizontal="right"/>
    </xf>
    <xf numFmtId="0" fontId="69" fillId="0" borderId="4" xfId="36" quotePrefix="1" applyFont="1" applyFill="1" applyBorder="1" applyAlignment="1" applyProtection="1">
      <alignment horizontal="left" vertical="top"/>
    </xf>
    <xf numFmtId="0" fontId="69" fillId="2" borderId="4" xfId="3" quotePrefix="1" applyFont="1" applyFill="1" applyBorder="1" applyAlignment="1" applyProtection="1">
      <alignment horizontal="left" vertical="top"/>
    </xf>
    <xf numFmtId="0" fontId="57" fillId="2" borderId="0" xfId="32" applyFont="1" applyFill="1" applyAlignment="1">
      <alignment horizontal="center" vertical="center" wrapText="1"/>
    </xf>
    <xf numFmtId="0" fontId="57" fillId="2" borderId="12" xfId="32" applyFont="1" applyFill="1" applyBorder="1" applyAlignment="1">
      <alignment horizontal="center" vertical="center" wrapText="1"/>
    </xf>
    <xf numFmtId="0" fontId="22" fillId="0" borderId="4" xfId="4" applyFont="1" applyFill="1" applyBorder="1" applyAlignment="1">
      <alignment horizontal="left" vertical="center" wrapText="1"/>
    </xf>
    <xf numFmtId="0" fontId="76" fillId="0" borderId="0" xfId="32" applyFont="1" applyAlignment="1" applyProtection="1">
      <alignment horizontal="center" wrapText="1"/>
      <protection locked="0"/>
    </xf>
    <xf numFmtId="0" fontId="76" fillId="0" borderId="12" xfId="32" applyFont="1" applyBorder="1" applyAlignment="1" applyProtection="1">
      <alignment horizont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right" vertical="center" wrapText="1"/>
      <protection locked="0"/>
    </xf>
    <xf numFmtId="0" fontId="46" fillId="0" borderId="13" xfId="10" applyFont="1" applyBorder="1" applyAlignment="1" applyProtection="1">
      <alignment horizontal="right" wrapText="1"/>
      <protection locked="0"/>
    </xf>
    <xf numFmtId="0" fontId="46" fillId="0" borderId="4" xfId="0" applyFont="1" applyFill="1" applyBorder="1" applyAlignment="1">
      <alignment horizontal="left" vertical="top"/>
    </xf>
    <xf numFmtId="0" fontId="46" fillId="2" borderId="9" xfId="10" applyFont="1" applyFill="1" applyBorder="1" applyAlignment="1" applyProtection="1">
      <alignment horizontal="right" wrapText="1"/>
      <protection locked="0"/>
    </xf>
    <xf numFmtId="0" fontId="40" fillId="0" borderId="0" xfId="0" applyFont="1" applyAlignment="1">
      <alignment horizontal="left" vertical="top" wrapText="1"/>
    </xf>
    <xf numFmtId="0" fontId="20" fillId="2" borderId="4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49" fontId="8" fillId="0" borderId="0" xfId="0" applyNumberFormat="1" applyFont="1" applyBorder="1" applyAlignment="1" applyProtection="1">
      <alignment horizontal="justify" vertical="top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/>
    <xf numFmtId="49" fontId="10" fillId="0" borderId="3" xfId="0" applyNumberFormat="1" applyFont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Fill="1" applyAlignment="1" applyProtection="1">
      <alignment horizontal="right"/>
      <protection locked="0"/>
    </xf>
    <xf numFmtId="49" fontId="10" fillId="0" borderId="7" xfId="0" applyNumberFormat="1" applyFont="1" applyBorder="1" applyAlignment="1" applyProtection="1">
      <alignment horizontal="left" wrapText="1"/>
      <protection locked="0"/>
    </xf>
    <xf numFmtId="0" fontId="20" fillId="2" borderId="4" xfId="0" applyFont="1" applyFill="1" applyBorder="1" applyAlignment="1" applyProtection="1">
      <alignment horizontal="justify" vertical="top" wrapText="1"/>
      <protection locked="0"/>
    </xf>
    <xf numFmtId="49" fontId="8" fillId="0" borderId="0" xfId="0" applyNumberFormat="1" applyFont="1" applyBorder="1" applyAlignment="1" applyProtection="1">
      <alignment horizontal="justify" wrapText="1"/>
      <protection locked="0"/>
    </xf>
    <xf numFmtId="0" fontId="20" fillId="2" borderId="4" xfId="3" quotePrefix="1" applyFont="1" applyFill="1" applyBorder="1" applyAlignment="1" applyProtection="1">
      <alignment horizontal="left" vertical="top"/>
    </xf>
  </cellXfs>
  <cellStyles count="39">
    <cellStyle name="Comma [0]_82 def v2" xfId="11" xr:uid="{00000000-0005-0000-0000-000000000000}"/>
    <cellStyle name="Euro" xfId="12" xr:uid="{00000000-0005-0000-0000-000001000000}"/>
    <cellStyle name="Euro 2" xfId="13" xr:uid="{00000000-0005-0000-0000-000002000000}"/>
    <cellStyle name="Euro 3" xfId="14" xr:uid="{00000000-0005-0000-0000-000003000000}"/>
    <cellStyle name="Migliaia" xfId="1" builtinId="3"/>
    <cellStyle name="Migliaia (0)_040" xfId="15" xr:uid="{00000000-0005-0000-0000-000005000000}"/>
    <cellStyle name="Migliaia [0]" xfId="2" builtinId="6"/>
    <cellStyle name="Migliaia [0] 2" xfId="9" xr:uid="{00000000-0005-0000-0000-000007000000}"/>
    <cellStyle name="Migliaia [0] 2 2" xfId="16" xr:uid="{00000000-0005-0000-0000-000008000000}"/>
    <cellStyle name="Migliaia [0] 3" xfId="17" xr:uid="{00000000-0005-0000-0000-000009000000}"/>
    <cellStyle name="Migliaia [0] 3 2" xfId="18" xr:uid="{00000000-0005-0000-0000-00000A000000}"/>
    <cellStyle name="Migliaia [0] 3 3" xfId="19" xr:uid="{00000000-0005-0000-0000-00000B000000}"/>
    <cellStyle name="Migliaia [0] 4" xfId="20" xr:uid="{00000000-0005-0000-0000-00000C000000}"/>
    <cellStyle name="Migliaia [0] 5" xfId="21" xr:uid="{00000000-0005-0000-0000-00000D000000}"/>
    <cellStyle name="Migliaia [0] 5 2" xfId="22" xr:uid="{00000000-0005-0000-0000-00000E000000}"/>
    <cellStyle name="Migliaia 2" xfId="5" xr:uid="{00000000-0005-0000-0000-00000F000000}"/>
    <cellStyle name="Migliaia 2 2" xfId="23" xr:uid="{00000000-0005-0000-0000-000010000000}"/>
    <cellStyle name="Migliaia 2 3" xfId="24" xr:uid="{00000000-0005-0000-0000-000011000000}"/>
    <cellStyle name="Migliaia 3" xfId="25" xr:uid="{00000000-0005-0000-0000-000012000000}"/>
    <cellStyle name="Milliers [0]_Open&amp;Close" xfId="26" xr:uid="{00000000-0005-0000-0000-000013000000}"/>
    <cellStyle name="Milliers_Open&amp;Close" xfId="27" xr:uid="{00000000-0005-0000-0000-000014000000}"/>
    <cellStyle name="Monétaire [0]_Open&amp;Close" xfId="28" xr:uid="{00000000-0005-0000-0000-000015000000}"/>
    <cellStyle name="Monétaire_Open&amp;Close" xfId="29" xr:uid="{00000000-0005-0000-0000-000016000000}"/>
    <cellStyle name="Non_definito" xfId="30" xr:uid="{00000000-0005-0000-0000-000017000000}"/>
    <cellStyle name="Normal_aaSwpi" xfId="31" xr:uid="{00000000-0005-0000-0000-000018000000}"/>
    <cellStyle name="Normale" xfId="0" builtinId="0"/>
    <cellStyle name="Normale 2" xfId="4" xr:uid="{00000000-0005-0000-0000-00001A000000}"/>
    <cellStyle name="Normale 2 2" xfId="32" xr:uid="{00000000-0005-0000-0000-00001B000000}"/>
    <cellStyle name="Normale 3" xfId="7" xr:uid="{00000000-0005-0000-0000-00001C000000}"/>
    <cellStyle name="Normale 3 2" xfId="10" xr:uid="{00000000-0005-0000-0000-00001D000000}"/>
    <cellStyle name="Normale 4" xfId="3" xr:uid="{00000000-0005-0000-0000-00001E000000}"/>
    <cellStyle name="Normale 4 2" xfId="36" xr:uid="{00000000-0005-0000-0000-00001F000000}"/>
    <cellStyle name="Normale 4 2 2" xfId="38" xr:uid="{9F5E0DC4-FCC1-4767-98CE-E3D5250687D4}"/>
    <cellStyle name="Normale 5" xfId="37" xr:uid="{21172B10-5034-4667-989E-04BEEF99C3BC}"/>
    <cellStyle name="Percentuale" xfId="8" builtinId="5"/>
    <cellStyle name="Percentuale 2" xfId="6" xr:uid="{00000000-0005-0000-0000-000021000000}"/>
    <cellStyle name="Percentuale 2 2" xfId="33" xr:uid="{00000000-0005-0000-0000-000022000000}"/>
    <cellStyle name="Percentuale 3" xfId="34" xr:uid="{00000000-0005-0000-0000-000023000000}"/>
    <cellStyle name="Valuta (0)_~0016507" xfId="35" xr:uid="{00000000-0005-0000-0000-000024000000}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178962</xdr:colOff>
      <xdr:row>5</xdr:row>
      <xdr:rowOff>3174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9"/>
  <sheetViews>
    <sheetView tabSelected="1"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41" t="s">
        <v>493</v>
      </c>
    </row>
    <row r="9" spans="1:1" ht="213.75">
      <c r="A9" s="442" t="s">
        <v>494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V71"/>
  <sheetViews>
    <sheetView showGridLines="0" zoomScale="70" zoomScaleNormal="70" workbookViewId="0">
      <pane xSplit="2" ySplit="4" topLeftCell="BN26" activePane="bottomRight" state="frozen"/>
      <selection pane="topRight" activeCell="C1" sqref="C1"/>
      <selection pane="bottomLeft" activeCell="A4" sqref="A4"/>
      <selection pane="bottomRight" activeCell="BV4" sqref="BV4:BV59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63" width="22.140625" style="108"/>
    <col min="64" max="66" width="24.42578125" style="108" customWidth="1"/>
    <col min="67" max="69" width="22.140625" style="108"/>
    <col min="70" max="73" width="22.140625" style="529"/>
    <col min="74" max="16384" width="22.140625" style="108"/>
  </cols>
  <sheetData>
    <row r="1" spans="1:74" s="4" customFormat="1" ht="36.75" customHeight="1">
      <c r="A1" s="325" t="s">
        <v>474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  <c r="BL1" s="589" t="s">
        <v>513</v>
      </c>
      <c r="BM1" s="589"/>
      <c r="BN1" s="589"/>
      <c r="BR1" s="586"/>
      <c r="BS1" s="586"/>
      <c r="BT1" s="586"/>
      <c r="BU1" s="586"/>
    </row>
    <row r="2" spans="1:74" s="4" customFormat="1" ht="4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  <c r="BL2" s="589"/>
      <c r="BM2" s="589"/>
      <c r="BN2" s="589"/>
      <c r="BR2" s="586"/>
      <c r="BS2" s="586"/>
      <c r="BT2" s="586"/>
      <c r="BU2" s="586"/>
    </row>
    <row r="3" spans="1:74" s="79" customFormat="1" ht="12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BL3" s="590"/>
      <c r="BM3" s="590"/>
      <c r="BN3" s="590"/>
      <c r="BR3" s="587"/>
      <c r="BS3" s="587"/>
      <c r="BT3" s="587"/>
      <c r="BU3" s="587"/>
    </row>
    <row r="4" spans="1:74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53">
        <v>43555</v>
      </c>
      <c r="BH4" s="453">
        <v>43646</v>
      </c>
      <c r="BI4" s="453">
        <v>43738</v>
      </c>
      <c r="BJ4" s="453">
        <v>43830</v>
      </c>
      <c r="BK4" s="453">
        <v>43921</v>
      </c>
      <c r="BL4" s="453">
        <v>44012</v>
      </c>
      <c r="BM4" s="453">
        <v>44104</v>
      </c>
      <c r="BN4" s="453">
        <v>44196</v>
      </c>
      <c r="BO4" s="453">
        <v>44286</v>
      </c>
      <c r="BP4" s="453">
        <v>44377</v>
      </c>
      <c r="BQ4" s="526">
        <v>44469</v>
      </c>
      <c r="BR4" s="526">
        <v>44561</v>
      </c>
      <c r="BS4" s="526">
        <v>44651</v>
      </c>
      <c r="BT4" s="526">
        <v>44742</v>
      </c>
      <c r="BU4" s="526">
        <v>44834</v>
      </c>
      <c r="BV4" s="526">
        <v>44926</v>
      </c>
    </row>
    <row r="5" spans="1:74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  <c r="BR5" s="529"/>
      <c r="BS5" s="529"/>
      <c r="BT5" s="529"/>
      <c r="BU5" s="529"/>
      <c r="BV5" s="529"/>
    </row>
    <row r="6" spans="1:74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  <c r="BR6" s="529"/>
      <c r="BS6" s="529"/>
      <c r="BT6" s="529"/>
      <c r="BU6" s="529"/>
      <c r="BV6" s="529"/>
    </row>
    <row r="7" spans="1:74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  <c r="BJ7" s="84">
        <v>3448761</v>
      </c>
      <c r="BK7" s="84">
        <v>3433842</v>
      </c>
      <c r="BL7" s="84">
        <v>2374280</v>
      </c>
      <c r="BM7" s="84">
        <v>2357652</v>
      </c>
      <c r="BN7" s="84">
        <v>2076384</v>
      </c>
      <c r="BO7" s="84">
        <v>2368453</v>
      </c>
      <c r="BP7" s="84">
        <v>2340975</v>
      </c>
      <c r="BQ7" s="84">
        <v>2350179</v>
      </c>
      <c r="BR7" s="84">
        <v>2013607</v>
      </c>
      <c r="BS7" s="84">
        <v>2006002</v>
      </c>
      <c r="BT7" s="84">
        <v>2015072</v>
      </c>
      <c r="BU7" s="84">
        <v>1958911</v>
      </c>
      <c r="BV7" s="84">
        <v>961093</v>
      </c>
    </row>
    <row r="8" spans="1:74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  <c r="BJ8" s="84">
        <v>1171281</v>
      </c>
      <c r="BK8" s="84">
        <v>1157234</v>
      </c>
      <c r="BL8" s="84">
        <v>882850</v>
      </c>
      <c r="BM8" s="84">
        <v>849948</v>
      </c>
      <c r="BN8" s="84">
        <v>726731</v>
      </c>
      <c r="BO8" s="84">
        <v>998439</v>
      </c>
      <c r="BP8" s="84">
        <v>916168</v>
      </c>
      <c r="BQ8" s="84">
        <v>870444</v>
      </c>
      <c r="BR8" s="84">
        <v>566941</v>
      </c>
      <c r="BS8" s="84">
        <v>537513</v>
      </c>
      <c r="BT8" s="84">
        <v>490874</v>
      </c>
      <c r="BU8" s="84">
        <v>433188</v>
      </c>
      <c r="BV8" s="84">
        <v>220917</v>
      </c>
    </row>
    <row r="9" spans="1:74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  <c r="BJ9" s="84">
        <v>2277480</v>
      </c>
      <c r="BK9" s="84">
        <v>2276608</v>
      </c>
      <c r="BL9" s="84">
        <v>1491430</v>
      </c>
      <c r="BM9" s="84">
        <v>1507704</v>
      </c>
      <c r="BN9" s="84">
        <v>1349653</v>
      </c>
      <c r="BO9" s="84">
        <v>1370014</v>
      </c>
      <c r="BP9" s="84">
        <v>1424807</v>
      </c>
      <c r="BQ9" s="84">
        <v>1479735</v>
      </c>
      <c r="BR9" s="84">
        <v>1446666</v>
      </c>
      <c r="BS9" s="84">
        <v>1468489</v>
      </c>
      <c r="BT9" s="84">
        <v>1524198</v>
      </c>
      <c r="BU9" s="84">
        <v>1525723</v>
      </c>
      <c r="BV9" s="84">
        <v>740176</v>
      </c>
    </row>
    <row r="10" spans="1:74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  <c r="BJ10" s="84">
        <v>444039</v>
      </c>
      <c r="BK10" s="84">
        <v>464166</v>
      </c>
      <c r="BL10" s="84">
        <v>312718</v>
      </c>
      <c r="BM10" s="84">
        <v>358622</v>
      </c>
      <c r="BN10" s="84">
        <v>302916</v>
      </c>
      <c r="BO10" s="84">
        <v>693358</v>
      </c>
      <c r="BP10" s="84">
        <v>645019</v>
      </c>
      <c r="BQ10" s="84">
        <v>619619</v>
      </c>
      <c r="BR10" s="84">
        <v>376542</v>
      </c>
      <c r="BS10" s="84">
        <v>369988</v>
      </c>
      <c r="BT10" s="84">
        <v>335177</v>
      </c>
      <c r="BU10" s="84">
        <v>332760</v>
      </c>
      <c r="BV10" s="84">
        <v>68495</v>
      </c>
    </row>
    <row r="11" spans="1:74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  <c r="BJ11" s="88">
        <v>0.66039999999999999</v>
      </c>
      <c r="BK11" s="88">
        <v>0.66300000000000003</v>
      </c>
      <c r="BL11" s="88">
        <v>0.62819999999999998</v>
      </c>
      <c r="BM11" s="88">
        <v>0.63949999999999996</v>
      </c>
      <c r="BN11" s="88">
        <v>0.65</v>
      </c>
      <c r="BO11" s="88">
        <v>0.57840000000000003</v>
      </c>
      <c r="BP11" s="88">
        <v>0.60860000000000003</v>
      </c>
      <c r="BQ11" s="88">
        <v>0.62960000000000005</v>
      </c>
      <c r="BR11" s="88">
        <v>0.71840000000000004</v>
      </c>
      <c r="BS11" s="88">
        <v>0.73199999999999998</v>
      </c>
      <c r="BT11" s="88">
        <v>0.75639999999999996</v>
      </c>
      <c r="BU11" s="88">
        <v>0.77890000000000004</v>
      </c>
      <c r="BV11" s="88">
        <v>0.77010000000000001</v>
      </c>
    </row>
    <row r="12" spans="1:74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  <c r="BJ12" s="93">
        <v>0.69910000000000005</v>
      </c>
      <c r="BK12" s="93">
        <v>0.70309999999999995</v>
      </c>
      <c r="BL12" s="93">
        <v>0.6714</v>
      </c>
      <c r="BM12" s="93">
        <v>0.68710000000000004</v>
      </c>
      <c r="BN12" s="93">
        <v>0.6946</v>
      </c>
      <c r="BO12" s="93">
        <v>0.67390000000000005</v>
      </c>
      <c r="BP12" s="93">
        <v>0.69320000000000004</v>
      </c>
      <c r="BQ12" s="93">
        <v>0.70689999999999997</v>
      </c>
      <c r="BR12" s="93">
        <v>0.76280000000000003</v>
      </c>
      <c r="BS12" s="93">
        <v>0.77380000000000004</v>
      </c>
      <c r="BT12" s="93">
        <v>0.79110000000000003</v>
      </c>
      <c r="BU12" s="93">
        <v>0.81100000000000005</v>
      </c>
      <c r="BV12" s="93">
        <v>0.78539999999999999</v>
      </c>
    </row>
    <row r="13" spans="1:74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</row>
    <row r="14" spans="1:74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</row>
    <row r="15" spans="1:74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  <c r="BJ15" s="84">
        <v>2478777</v>
      </c>
      <c r="BK15" s="84">
        <v>2462503</v>
      </c>
      <c r="BL15" s="84">
        <v>2404825</v>
      </c>
      <c r="BM15" s="84">
        <v>2355582</v>
      </c>
      <c r="BN15" s="84">
        <v>2125247</v>
      </c>
      <c r="BO15" s="84">
        <v>2279736</v>
      </c>
      <c r="BP15" s="84">
        <v>1993902</v>
      </c>
      <c r="BQ15" s="84">
        <v>1873152</v>
      </c>
      <c r="BR15" s="84">
        <v>1882991</v>
      </c>
      <c r="BS15" s="84">
        <v>1892325</v>
      </c>
      <c r="BT15" s="84">
        <v>1943956</v>
      </c>
      <c r="BU15" s="84">
        <v>1870981</v>
      </c>
      <c r="BV15" s="84">
        <v>1871880</v>
      </c>
    </row>
    <row r="16" spans="1:74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  <c r="BJ16" s="84">
        <v>1660546</v>
      </c>
      <c r="BK16" s="84">
        <v>1626388</v>
      </c>
      <c r="BL16" s="84">
        <v>1563881</v>
      </c>
      <c r="BM16" s="84">
        <v>1487574</v>
      </c>
      <c r="BN16" s="84">
        <v>1293853</v>
      </c>
      <c r="BO16" s="84">
        <v>1317301</v>
      </c>
      <c r="BP16" s="84">
        <v>1135369</v>
      </c>
      <c r="BQ16" s="84">
        <v>965620</v>
      </c>
      <c r="BR16" s="84">
        <v>934033</v>
      </c>
      <c r="BS16" s="84">
        <v>965848</v>
      </c>
      <c r="BT16" s="84">
        <v>1038353</v>
      </c>
      <c r="BU16" s="84">
        <v>986055</v>
      </c>
      <c r="BV16" s="84">
        <v>955101</v>
      </c>
    </row>
    <row r="17" spans="1:74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  <c r="BJ17" s="84">
        <v>818231</v>
      </c>
      <c r="BK17" s="84">
        <v>836115</v>
      </c>
      <c r="BL17" s="84">
        <v>840944</v>
      </c>
      <c r="BM17" s="84">
        <v>868008</v>
      </c>
      <c r="BN17" s="84">
        <v>831394</v>
      </c>
      <c r="BO17" s="84">
        <v>962435</v>
      </c>
      <c r="BP17" s="84">
        <v>858533</v>
      </c>
      <c r="BQ17" s="84">
        <v>907532</v>
      </c>
      <c r="BR17" s="84">
        <v>948958</v>
      </c>
      <c r="BS17" s="84">
        <v>926477</v>
      </c>
      <c r="BT17" s="84">
        <v>905603</v>
      </c>
      <c r="BU17" s="84">
        <v>884926</v>
      </c>
      <c r="BV17" s="84">
        <v>916779</v>
      </c>
    </row>
    <row r="18" spans="1:74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  <c r="BJ18" s="88">
        <v>0.3301</v>
      </c>
      <c r="BK18" s="88">
        <v>0.33950000000000002</v>
      </c>
      <c r="BL18" s="88">
        <v>0.34970000000000001</v>
      </c>
      <c r="BM18" s="88">
        <v>0.36849999999999999</v>
      </c>
      <c r="BN18" s="88">
        <v>0.39119999999999999</v>
      </c>
      <c r="BO18" s="88">
        <v>0.42220000000000002</v>
      </c>
      <c r="BP18" s="88">
        <v>0.43059999999999998</v>
      </c>
      <c r="BQ18" s="88">
        <v>0.48449999999999999</v>
      </c>
      <c r="BR18" s="88">
        <v>0.504</v>
      </c>
      <c r="BS18" s="88">
        <v>0.48959999999999998</v>
      </c>
      <c r="BT18" s="88">
        <v>0.46589999999999998</v>
      </c>
      <c r="BU18" s="88">
        <v>0.47299999999999998</v>
      </c>
      <c r="BV18" s="88">
        <v>0.48980000000000001</v>
      </c>
    </row>
    <row r="19" spans="1:74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</row>
    <row r="20" spans="1:74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</row>
    <row r="21" spans="1:74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  <c r="BJ21" s="84">
        <v>195003</v>
      </c>
      <c r="BK21" s="84">
        <v>159419</v>
      </c>
      <c r="BL21" s="84">
        <v>228490</v>
      </c>
      <c r="BM21" s="84">
        <v>182821</v>
      </c>
      <c r="BN21" s="84">
        <v>141309</v>
      </c>
      <c r="BO21" s="84">
        <v>129638</v>
      </c>
      <c r="BP21" s="84">
        <v>134840</v>
      </c>
      <c r="BQ21" s="84">
        <v>159891</v>
      </c>
      <c r="BR21" s="84">
        <v>127760</v>
      </c>
      <c r="BS21" s="84">
        <v>109622</v>
      </c>
      <c r="BT21" s="84">
        <v>128879</v>
      </c>
      <c r="BU21" s="84">
        <v>144579</v>
      </c>
      <c r="BV21" s="84">
        <v>158472</v>
      </c>
    </row>
    <row r="22" spans="1:74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  <c r="BJ22" s="84">
        <v>166598</v>
      </c>
      <c r="BK22" s="84">
        <v>130144</v>
      </c>
      <c r="BL22" s="84">
        <v>187008</v>
      </c>
      <c r="BM22" s="84">
        <v>145885</v>
      </c>
      <c r="BN22" s="84">
        <v>109628</v>
      </c>
      <c r="BO22" s="84">
        <v>95860</v>
      </c>
      <c r="BP22" s="84">
        <v>101235</v>
      </c>
      <c r="BQ22" s="84">
        <v>121753</v>
      </c>
      <c r="BR22" s="84">
        <v>94622</v>
      </c>
      <c r="BS22" s="84">
        <v>76720</v>
      </c>
      <c r="BT22" s="84">
        <v>93239</v>
      </c>
      <c r="BU22" s="84">
        <v>102871</v>
      </c>
      <c r="BV22" s="84">
        <v>108637</v>
      </c>
    </row>
    <row r="23" spans="1:74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  <c r="BJ23" s="84">
        <v>28405</v>
      </c>
      <c r="BK23" s="84">
        <v>29275</v>
      </c>
      <c r="BL23" s="84">
        <v>41482</v>
      </c>
      <c r="BM23" s="84">
        <v>36936</v>
      </c>
      <c r="BN23" s="84">
        <v>31681</v>
      </c>
      <c r="BO23" s="84">
        <v>33778</v>
      </c>
      <c r="BP23" s="84">
        <v>33605</v>
      </c>
      <c r="BQ23" s="84">
        <v>38138</v>
      </c>
      <c r="BR23" s="84">
        <v>33138</v>
      </c>
      <c r="BS23" s="84">
        <v>32902</v>
      </c>
      <c r="BT23" s="84">
        <v>35640</v>
      </c>
      <c r="BU23" s="84">
        <v>41708</v>
      </c>
      <c r="BV23" s="84">
        <v>49835</v>
      </c>
    </row>
    <row r="24" spans="1:74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  <c r="BJ24" s="88">
        <v>0.1457</v>
      </c>
      <c r="BK24" s="88">
        <v>0.18360000000000001</v>
      </c>
      <c r="BL24" s="88">
        <v>0.18149999999999999</v>
      </c>
      <c r="BM24" s="88">
        <v>0.20200000000000001</v>
      </c>
      <c r="BN24" s="88">
        <v>0.22420000000000001</v>
      </c>
      <c r="BO24" s="88">
        <v>0.2606</v>
      </c>
      <c r="BP24" s="88">
        <v>0.2492</v>
      </c>
      <c r="BQ24" s="88">
        <v>0.23849999999999999</v>
      </c>
      <c r="BR24" s="88">
        <v>0.25940000000000002</v>
      </c>
      <c r="BS24" s="88">
        <v>0.30009999999999998</v>
      </c>
      <c r="BT24" s="88">
        <v>0.27650000000000002</v>
      </c>
      <c r="BU24" s="88">
        <v>0.28849999999999998</v>
      </c>
      <c r="BV24" s="88">
        <v>0.3145</v>
      </c>
    </row>
    <row r="25" spans="1:74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</row>
    <row r="26" spans="1:74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</row>
    <row r="27" spans="1:74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  <c r="BJ27" s="84">
        <v>6122541</v>
      </c>
      <c r="BK27" s="84">
        <v>6055764</v>
      </c>
      <c r="BL27" s="84">
        <v>5007595</v>
      </c>
      <c r="BM27" s="84">
        <v>4896055</v>
      </c>
      <c r="BN27" s="84">
        <v>4342940</v>
      </c>
      <c r="BO27" s="84">
        <v>4777827</v>
      </c>
      <c r="BP27" s="84">
        <v>4469717</v>
      </c>
      <c r="BQ27" s="84">
        <v>4383222</v>
      </c>
      <c r="BR27" s="84">
        <v>4024358</v>
      </c>
      <c r="BS27" s="84">
        <v>4007949</v>
      </c>
      <c r="BT27" s="84">
        <v>4087907</v>
      </c>
      <c r="BU27" s="84">
        <v>3974471</v>
      </c>
      <c r="BV27" s="84">
        <v>2991445</v>
      </c>
    </row>
    <row r="28" spans="1:74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  <c r="BJ28" s="84">
        <v>2998425</v>
      </c>
      <c r="BK28" s="84">
        <v>2913766</v>
      </c>
      <c r="BL28" s="84">
        <v>2633739</v>
      </c>
      <c r="BM28" s="84">
        <v>2483407</v>
      </c>
      <c r="BN28" s="84">
        <v>2130212</v>
      </c>
      <c r="BO28" s="84">
        <v>2411600</v>
      </c>
      <c r="BP28" s="84">
        <v>2152772</v>
      </c>
      <c r="BQ28" s="84">
        <v>1957817</v>
      </c>
      <c r="BR28" s="84">
        <v>1595596</v>
      </c>
      <c r="BS28" s="84">
        <v>1580081</v>
      </c>
      <c r="BT28" s="84">
        <v>1622466</v>
      </c>
      <c r="BU28" s="84">
        <v>1522114</v>
      </c>
      <c r="BV28" s="84">
        <v>1284655</v>
      </c>
    </row>
    <row r="29" spans="1:74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  <c r="BJ29" s="84">
        <v>3124116</v>
      </c>
      <c r="BK29" s="84">
        <v>3141998</v>
      </c>
      <c r="BL29" s="84">
        <v>2373856</v>
      </c>
      <c r="BM29" s="84">
        <v>2412648</v>
      </c>
      <c r="BN29" s="84">
        <v>2212728</v>
      </c>
      <c r="BO29" s="84">
        <v>2366227</v>
      </c>
      <c r="BP29" s="84">
        <v>2316945</v>
      </c>
      <c r="BQ29" s="84">
        <v>2425405</v>
      </c>
      <c r="BR29" s="84">
        <v>2428762</v>
      </c>
      <c r="BS29" s="84">
        <v>2427868</v>
      </c>
      <c r="BT29" s="84">
        <v>2465441</v>
      </c>
      <c r="BU29" s="84">
        <v>2452357</v>
      </c>
      <c r="BV29" s="84">
        <v>1706790</v>
      </c>
    </row>
    <row r="30" spans="1:74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  <c r="BJ30" s="84">
        <v>444039</v>
      </c>
      <c r="BK30" s="84">
        <v>464166</v>
      </c>
      <c r="BL30" s="84">
        <v>312718</v>
      </c>
      <c r="BM30" s="84">
        <v>358622</v>
      </c>
      <c r="BN30" s="84">
        <v>302916</v>
      </c>
      <c r="BO30" s="84">
        <v>693358</v>
      </c>
      <c r="BP30" s="84">
        <v>645019</v>
      </c>
      <c r="BQ30" s="84">
        <v>619619</v>
      </c>
      <c r="BR30" s="84">
        <v>376542</v>
      </c>
      <c r="BS30" s="84">
        <v>369988</v>
      </c>
      <c r="BT30" s="84">
        <v>335177</v>
      </c>
      <c r="BU30" s="84">
        <v>332760</v>
      </c>
      <c r="BV30" s="84">
        <v>68495</v>
      </c>
    </row>
    <row r="31" spans="1:74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  <c r="BJ31" s="88">
        <v>0.51029999999999998</v>
      </c>
      <c r="BK31" s="88">
        <v>0.51880000000000004</v>
      </c>
      <c r="BL31" s="88">
        <v>0.47410000000000002</v>
      </c>
      <c r="BM31" s="88">
        <v>0.49280000000000002</v>
      </c>
      <c r="BN31" s="88">
        <v>0.50949999999999995</v>
      </c>
      <c r="BO31" s="88">
        <v>0.49530000000000002</v>
      </c>
      <c r="BP31" s="88">
        <v>0.51839999999999997</v>
      </c>
      <c r="BQ31" s="88">
        <v>0.55330000000000001</v>
      </c>
      <c r="BR31" s="88">
        <v>0.60350000000000004</v>
      </c>
      <c r="BS31" s="88">
        <v>0.60580000000000001</v>
      </c>
      <c r="BT31" s="88">
        <v>0.60309999999999997</v>
      </c>
      <c r="BU31" s="88">
        <v>0.61699999999999999</v>
      </c>
      <c r="BV31" s="88">
        <v>0.5706</v>
      </c>
    </row>
    <row r="32" spans="1:74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  <c r="BJ32" s="93">
        <v>0.54339999999999999</v>
      </c>
      <c r="BK32" s="93">
        <v>0.55310000000000004</v>
      </c>
      <c r="BL32" s="93">
        <v>0.505</v>
      </c>
      <c r="BM32" s="93">
        <v>0.52739999999999998</v>
      </c>
      <c r="BN32" s="93">
        <v>0.54149999999999998</v>
      </c>
      <c r="BO32" s="93">
        <v>0.55920000000000003</v>
      </c>
      <c r="BP32" s="93">
        <v>0.57909999999999995</v>
      </c>
      <c r="BQ32" s="93">
        <v>0.60870000000000002</v>
      </c>
      <c r="BR32" s="93">
        <v>0.63739999999999997</v>
      </c>
      <c r="BS32" s="93">
        <v>0.6391</v>
      </c>
      <c r="BT32" s="93">
        <v>0.63319999999999999</v>
      </c>
      <c r="BU32" s="93">
        <v>0.64659999999999995</v>
      </c>
      <c r="BV32" s="93">
        <v>0.58020000000000005</v>
      </c>
    </row>
    <row r="33" spans="1:74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</row>
    <row r="34" spans="1:74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</row>
    <row r="35" spans="1:74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  <c r="BJ35" s="84">
        <v>49169481</v>
      </c>
      <c r="BK35" s="84">
        <v>48263447</v>
      </c>
      <c r="BL35" s="84">
        <v>50081830</v>
      </c>
      <c r="BM35" s="84">
        <v>50571383</v>
      </c>
      <c r="BN35" s="84">
        <v>51047978</v>
      </c>
      <c r="BO35" s="84">
        <v>73339115</v>
      </c>
      <c r="BP35" s="84">
        <v>74582500</v>
      </c>
      <c r="BQ35" s="84">
        <v>74966331</v>
      </c>
      <c r="BR35" s="84">
        <v>77964420</v>
      </c>
      <c r="BS35" s="84">
        <v>77623003</v>
      </c>
      <c r="BT35" s="84">
        <v>90058210</v>
      </c>
      <c r="BU35" s="84">
        <v>89894738</v>
      </c>
      <c r="BV35" s="84">
        <v>90589650</v>
      </c>
    </row>
    <row r="36" spans="1:74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  <c r="BJ36" s="84">
        <v>49007613</v>
      </c>
      <c r="BK36" s="84">
        <v>48120358</v>
      </c>
      <c r="BL36" s="84">
        <v>49920665</v>
      </c>
      <c r="BM36" s="84">
        <v>50405935</v>
      </c>
      <c r="BN36" s="84">
        <v>50875667</v>
      </c>
      <c r="BO36" s="84">
        <v>72955814</v>
      </c>
      <c r="BP36" s="84">
        <v>74137530</v>
      </c>
      <c r="BQ36" s="84">
        <v>74524941</v>
      </c>
      <c r="BR36" s="84">
        <v>77517318</v>
      </c>
      <c r="BS36" s="84">
        <v>77129091</v>
      </c>
      <c r="BT36" s="84">
        <v>89459818</v>
      </c>
      <c r="BU36" s="84">
        <v>89279358</v>
      </c>
      <c r="BV36" s="84">
        <v>89890180</v>
      </c>
    </row>
    <row r="37" spans="1:74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  <c r="BJ37" s="84">
        <v>161868</v>
      </c>
      <c r="BK37" s="84">
        <v>143089</v>
      </c>
      <c r="BL37" s="84">
        <v>161165</v>
      </c>
      <c r="BM37" s="84">
        <v>165448</v>
      </c>
      <c r="BN37" s="84">
        <v>172311</v>
      </c>
      <c r="BO37" s="84">
        <v>383301</v>
      </c>
      <c r="BP37" s="84">
        <v>444970</v>
      </c>
      <c r="BQ37" s="84">
        <v>441390</v>
      </c>
      <c r="BR37" s="84">
        <v>447102</v>
      </c>
      <c r="BS37" s="84">
        <v>493912</v>
      </c>
      <c r="BT37" s="84">
        <v>598392</v>
      </c>
      <c r="BU37" s="84">
        <v>615380</v>
      </c>
      <c r="BV37" s="84">
        <v>699470</v>
      </c>
    </row>
    <row r="38" spans="1:74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  <c r="BJ38" s="88">
        <v>3.3E-3</v>
      </c>
      <c r="BK38" s="88">
        <v>3.0000000000000001E-3</v>
      </c>
      <c r="BL38" s="88">
        <v>3.2000000000000002E-3</v>
      </c>
      <c r="BM38" s="88">
        <v>3.3E-3</v>
      </c>
      <c r="BN38" s="88">
        <v>3.3999999999999998E-3</v>
      </c>
      <c r="BO38" s="88">
        <v>5.1999999999999998E-3</v>
      </c>
      <c r="BP38" s="88">
        <v>6.0000000000000001E-3</v>
      </c>
      <c r="BQ38" s="88">
        <v>5.8999999999999999E-3</v>
      </c>
      <c r="BR38" s="88">
        <v>5.7000000000000002E-3</v>
      </c>
      <c r="BS38" s="88">
        <v>6.4000000000000003E-3</v>
      </c>
      <c r="BT38" s="88">
        <v>6.6E-3</v>
      </c>
      <c r="BU38" s="88">
        <v>6.7999999999999996E-3</v>
      </c>
      <c r="BV38" s="88">
        <v>7.7000000000000002E-3</v>
      </c>
    </row>
    <row r="39" spans="1:74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</row>
    <row r="40" spans="1:74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</row>
    <row r="41" spans="1:74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  <c r="BJ41" s="84">
        <v>55292022</v>
      </c>
      <c r="BK41" s="84">
        <v>54319211</v>
      </c>
      <c r="BL41" s="84">
        <v>55089425</v>
      </c>
      <c r="BM41" s="84">
        <v>55467438</v>
      </c>
      <c r="BN41" s="84">
        <v>55390918</v>
      </c>
      <c r="BO41" s="84">
        <v>78116942</v>
      </c>
      <c r="BP41" s="84">
        <v>79052217</v>
      </c>
      <c r="BQ41" s="84">
        <v>79349553</v>
      </c>
      <c r="BR41" s="84">
        <v>81988778</v>
      </c>
      <c r="BS41" s="84">
        <v>81630952</v>
      </c>
      <c r="BT41" s="84">
        <v>94146117</v>
      </c>
      <c r="BU41" s="84">
        <v>93869209</v>
      </c>
      <c r="BV41" s="84">
        <v>93581095</v>
      </c>
    </row>
    <row r="42" spans="1:74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  <c r="BJ42" s="84">
        <v>52006038</v>
      </c>
      <c r="BK42" s="84">
        <v>51034124</v>
      </c>
      <c r="BL42" s="84">
        <v>52554404</v>
      </c>
      <c r="BM42" s="84">
        <v>52889342</v>
      </c>
      <c r="BN42" s="84">
        <v>53005879</v>
      </c>
      <c r="BO42" s="84">
        <v>75367414</v>
      </c>
      <c r="BP42" s="84">
        <v>76290302</v>
      </c>
      <c r="BQ42" s="84">
        <v>76482758</v>
      </c>
      <c r="BR42" s="84">
        <v>79112914</v>
      </c>
      <c r="BS42" s="84">
        <v>78709172</v>
      </c>
      <c r="BT42" s="84">
        <v>91082284</v>
      </c>
      <c r="BU42" s="84">
        <v>90801472</v>
      </c>
      <c r="BV42" s="84">
        <v>91174835</v>
      </c>
    </row>
    <row r="43" spans="1:74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  <c r="BJ43" s="84">
        <v>3285984</v>
      </c>
      <c r="BK43" s="84">
        <v>3285087</v>
      </c>
      <c r="BL43" s="84">
        <v>2535021</v>
      </c>
      <c r="BM43" s="84">
        <v>2578096</v>
      </c>
      <c r="BN43" s="84">
        <v>2385039</v>
      </c>
      <c r="BO43" s="84">
        <v>2749528</v>
      </c>
      <c r="BP43" s="84">
        <v>2761915</v>
      </c>
      <c r="BQ43" s="84">
        <v>2866795</v>
      </c>
      <c r="BR43" s="84">
        <v>2875864</v>
      </c>
      <c r="BS43" s="84">
        <v>2921780</v>
      </c>
      <c r="BT43" s="84">
        <v>3063833</v>
      </c>
      <c r="BU43" s="84">
        <v>3067737</v>
      </c>
      <c r="BV43" s="84">
        <v>2406260</v>
      </c>
    </row>
    <row r="44" spans="1:74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  <c r="BJ44" s="84">
        <v>444039</v>
      </c>
      <c r="BK44" s="84">
        <v>464166</v>
      </c>
      <c r="BL44" s="84">
        <v>312718</v>
      </c>
      <c r="BM44" s="84">
        <v>358622</v>
      </c>
      <c r="BN44" s="84">
        <v>302916</v>
      </c>
      <c r="BO44" s="84">
        <v>693358</v>
      </c>
      <c r="BP44" s="84">
        <v>645019</v>
      </c>
      <c r="BQ44" s="84">
        <v>619619</v>
      </c>
      <c r="BR44" s="84">
        <v>376542</v>
      </c>
      <c r="BS44" s="84">
        <v>369988</v>
      </c>
      <c r="BT44" s="84">
        <v>335177</v>
      </c>
      <c r="BU44" s="84">
        <v>332760</v>
      </c>
      <c r="BV44" s="84">
        <v>68495</v>
      </c>
    </row>
    <row r="45" spans="1:74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  <c r="BJ45" s="88">
        <v>5.9400000000000001E-2</v>
      </c>
      <c r="BK45" s="88">
        <v>6.0499999999999998E-2</v>
      </c>
      <c r="BL45" s="88">
        <v>4.5999999999999999E-2</v>
      </c>
      <c r="BM45" s="88">
        <v>4.65E-2</v>
      </c>
      <c r="BN45" s="88">
        <v>4.3099999999999999E-2</v>
      </c>
      <c r="BO45" s="88">
        <v>3.5200000000000002E-2</v>
      </c>
      <c r="BP45" s="88">
        <v>3.49E-2</v>
      </c>
      <c r="BQ45" s="88">
        <v>3.61E-2</v>
      </c>
      <c r="BR45" s="88">
        <v>3.5099999999999999E-2</v>
      </c>
      <c r="BS45" s="88">
        <v>3.5799999999999998E-2</v>
      </c>
      <c r="BT45" s="88">
        <v>3.2500000000000001E-2</v>
      </c>
      <c r="BU45" s="88">
        <v>3.27E-2</v>
      </c>
      <c r="BV45" s="88">
        <v>2.5700000000000001E-2</v>
      </c>
    </row>
    <row r="46" spans="1:74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  <c r="BJ46" s="93">
        <v>6.6900000000000001E-2</v>
      </c>
      <c r="BK46" s="93">
        <v>6.8400000000000002E-2</v>
      </c>
      <c r="BL46" s="93">
        <v>5.1400000000000001E-2</v>
      </c>
      <c r="BM46" s="93">
        <v>5.2600000000000001E-2</v>
      </c>
      <c r="BN46" s="93">
        <v>4.8300000000000003E-2</v>
      </c>
      <c r="BO46" s="93">
        <v>4.3700000000000003E-2</v>
      </c>
      <c r="BP46" s="93">
        <v>4.2700000000000002E-2</v>
      </c>
      <c r="BQ46" s="93">
        <v>4.36E-2</v>
      </c>
      <c r="BR46" s="93">
        <v>3.95E-2</v>
      </c>
      <c r="BS46" s="93">
        <v>4.0099999999999997E-2</v>
      </c>
      <c r="BT46" s="93">
        <v>3.5999999999999997E-2</v>
      </c>
      <c r="BU46" s="93">
        <v>3.61E-2</v>
      </c>
      <c r="BV46" s="93">
        <v>2.64E-2</v>
      </c>
    </row>
    <row r="47" spans="1:74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</row>
    <row r="48" spans="1:74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  <c r="BJ48" s="97">
        <v>444818</v>
      </c>
      <c r="BK48" s="97">
        <v>139991</v>
      </c>
      <c r="BL48" s="97">
        <v>293837</v>
      </c>
      <c r="BM48" s="97">
        <v>400361</v>
      </c>
      <c r="BN48" s="97">
        <v>534605</v>
      </c>
      <c r="BO48" s="97">
        <v>417667</v>
      </c>
      <c r="BP48" s="97">
        <v>576896</v>
      </c>
      <c r="BQ48" s="97">
        <v>714070</v>
      </c>
      <c r="BR48" s="97">
        <v>839068</v>
      </c>
      <c r="BS48" s="97">
        <v>96109</v>
      </c>
      <c r="BT48" s="97">
        <v>193713</v>
      </c>
      <c r="BU48" s="97">
        <v>308884</v>
      </c>
      <c r="BV48" s="97">
        <v>582815</v>
      </c>
    </row>
    <row r="49" spans="1:74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</row>
    <row r="50" spans="1:74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</row>
    <row r="51" spans="1:74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  <c r="BJ51" s="103">
        <v>8.55319914968335E-3</v>
      </c>
      <c r="BK51" s="103">
        <v>1.0972344700185311E-2</v>
      </c>
      <c r="BL51" s="103">
        <v>1.1182202732239148E-2</v>
      </c>
      <c r="BM51" s="103">
        <v>1.0093047984349412E-2</v>
      </c>
      <c r="BN51" s="103">
        <v>1.0085768033391163E-2</v>
      </c>
      <c r="BO51" s="103">
        <v>2.2166980546791747E-2</v>
      </c>
      <c r="BP51" s="103">
        <v>1.5123704714132605E-2</v>
      </c>
      <c r="BQ51" s="103">
        <v>1.2448470194201592E-2</v>
      </c>
      <c r="BR51" s="103">
        <v>1.0605954926650786E-2</v>
      </c>
      <c r="BS51" s="103">
        <v>4.8842592322023157E-3</v>
      </c>
      <c r="BT51" s="103">
        <v>4.2535823980874264E-3</v>
      </c>
      <c r="BU51" s="103">
        <v>4.5356680267620913E-3</v>
      </c>
      <c r="BV51" s="103">
        <v>6.3922791853695156E-3</v>
      </c>
    </row>
    <row r="52" spans="1:74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51">
        <v>8.5688230612243399E-2</v>
      </c>
      <c r="BH52" s="451">
        <v>8.5597455235790487E-2</v>
      </c>
      <c r="BI52" s="451">
        <v>6.2329032355592964E-2</v>
      </c>
      <c r="BJ52" s="451">
        <v>6.2373573532904986E-2</v>
      </c>
      <c r="BK52" s="451">
        <v>6.3215977124557274E-2</v>
      </c>
      <c r="BL52" s="451">
        <v>4.309865278136412E-2</v>
      </c>
      <c r="BM52" s="451">
        <v>4.2505154105008422E-2</v>
      </c>
      <c r="BN52" s="451">
        <v>3.7486000863896134E-2</v>
      </c>
      <c r="BO52" s="451">
        <v>3.0319325608009592E-2</v>
      </c>
      <c r="BP52" s="451">
        <v>2.961302147920785E-2</v>
      </c>
      <c r="BQ52" s="451">
        <v>2.9618049644211605E-2</v>
      </c>
      <c r="BR52" s="451">
        <v>2.4559543990276329E-2</v>
      </c>
      <c r="BS52" s="451">
        <v>2.4574036573774126E-2</v>
      </c>
      <c r="BT52" s="451">
        <v>2.1403665538324856E-2</v>
      </c>
      <c r="BU52" s="451">
        <v>2.0868515042030449E-2</v>
      </c>
      <c r="BV52" s="451">
        <v>1.0270161938156419E-2</v>
      </c>
    </row>
    <row r="53" spans="1:74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51">
        <v>3.0611650138306148E-2</v>
      </c>
      <c r="BH53" s="451">
        <v>3.0618911712613585E-2</v>
      </c>
      <c r="BI53" s="451">
        <v>2.4140039764126302E-2</v>
      </c>
      <c r="BJ53" s="451">
        <v>2.252201946243242E-2</v>
      </c>
      <c r="BK53" s="451">
        <v>2.2675690485056625E-2</v>
      </c>
      <c r="BL53" s="451">
        <v>1.6798782457888781E-2</v>
      </c>
      <c r="BM53" s="451">
        <v>1.607030770017899E-2</v>
      </c>
      <c r="BN53" s="451">
        <v>1.3710384842405877E-2</v>
      </c>
      <c r="BO53" s="451">
        <v>1.3247621843572874E-2</v>
      </c>
      <c r="BP53" s="451">
        <v>1.2008970681489765E-2</v>
      </c>
      <c r="BQ53" s="451">
        <v>1.1380918036454701E-2</v>
      </c>
      <c r="BR53" s="451">
        <v>7.1662257314905626E-3</v>
      </c>
      <c r="BS53" s="451">
        <v>6.8291024583513596E-3</v>
      </c>
      <c r="BT53" s="451">
        <v>5.3893466263977303E-3</v>
      </c>
      <c r="BU53" s="451">
        <v>4.7707156113063892E-3</v>
      </c>
      <c r="BV53" s="451">
        <v>2.4230041107285798E-3</v>
      </c>
    </row>
    <row r="54" spans="1:74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51">
        <v>5.0771811976130801E-2</v>
      </c>
      <c r="BH54" s="451">
        <v>5.0024687987337182E-2</v>
      </c>
      <c r="BI54" s="451">
        <v>5.2115802375989007E-2</v>
      </c>
      <c r="BJ54" s="451">
        <v>4.4830644826119759E-2</v>
      </c>
      <c r="BK54" s="451">
        <v>4.5333924309025768E-2</v>
      </c>
      <c r="BL54" s="451">
        <v>4.365311491270784E-2</v>
      </c>
      <c r="BM54" s="451">
        <v>4.2467834912439981E-2</v>
      </c>
      <c r="BN54" s="451">
        <v>3.8368149088989639E-2</v>
      </c>
      <c r="BO54" s="451">
        <v>2.9183630869728618E-2</v>
      </c>
      <c r="BP54" s="451">
        <v>2.5222594326481697E-2</v>
      </c>
      <c r="BQ54" s="451">
        <v>2.3606333358928942E-2</v>
      </c>
      <c r="BR54" s="451">
        <v>2.2966447920470288E-2</v>
      </c>
      <c r="BS54" s="451">
        <v>2.3181464305353196E-2</v>
      </c>
      <c r="BT54" s="451">
        <v>2.0648286535280048E-2</v>
      </c>
      <c r="BU54" s="451">
        <v>1.9931786151516414E-2</v>
      </c>
      <c r="BV54" s="451">
        <v>2.0002758035690862E-2</v>
      </c>
    </row>
    <row r="55" spans="1:74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51">
        <v>3.6127255028098215E-2</v>
      </c>
      <c r="BH55" s="451">
        <v>3.5124042409682955E-2</v>
      </c>
      <c r="BI55" s="451">
        <v>3.4915648242636717E-2</v>
      </c>
      <c r="BJ55" s="451">
        <v>3.192986937401384E-2</v>
      </c>
      <c r="BK55" s="451">
        <v>3.1868637541422287E-2</v>
      </c>
      <c r="BL55" s="451">
        <v>2.9757372950133733E-2</v>
      </c>
      <c r="BM55" s="451">
        <v>2.8126158196485031E-2</v>
      </c>
      <c r="BN55" s="451">
        <v>2.4409613129894515E-2</v>
      </c>
      <c r="BO55" s="451">
        <v>1.7478389267807436E-2</v>
      </c>
      <c r="BP55" s="451">
        <v>1.4882219236725528E-2</v>
      </c>
      <c r="BQ55" s="451">
        <v>1.2625329227797983E-2</v>
      </c>
      <c r="BR55" s="451">
        <v>1.1806327851859939E-2</v>
      </c>
      <c r="BS55" s="451">
        <v>1.227109846867656E-2</v>
      </c>
      <c r="BT55" s="451">
        <v>1.1400164273438729E-2</v>
      </c>
      <c r="BU55" s="451">
        <v>1.0859460516234803E-2</v>
      </c>
      <c r="BV55" s="451">
        <v>1.0475489207082196E-2</v>
      </c>
    </row>
    <row r="56" spans="1:74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51">
        <v>1.1999999999999999E-3</v>
      </c>
      <c r="BH56" s="451">
        <v>1.8E-3</v>
      </c>
      <c r="BI56" s="451">
        <v>1.8E-3</v>
      </c>
      <c r="BJ56" s="451">
        <v>3.2000000000000002E-3</v>
      </c>
      <c r="BK56" s="451">
        <v>2.9348548527334097E-3</v>
      </c>
      <c r="BL56" s="451">
        <v>4.1476199833271089E-3</v>
      </c>
      <c r="BM56" s="451">
        <v>3.2960058476109895E-3</v>
      </c>
      <c r="BN56" s="451">
        <v>2.5511221893812991E-3</v>
      </c>
      <c r="BO56" s="451">
        <v>1.6595375686877247E-3</v>
      </c>
      <c r="BP56" s="451">
        <v>1.7057080132237151E-3</v>
      </c>
      <c r="BQ56" s="451">
        <v>2.0150208029527275E-3</v>
      </c>
      <c r="BR56" s="451">
        <v>1.558262034348164E-3</v>
      </c>
      <c r="BS56" s="451">
        <v>1.3428974832977569E-3</v>
      </c>
      <c r="BT56" s="451">
        <v>1.3689252845127961E-3</v>
      </c>
      <c r="BU56" s="451">
        <v>1.5402175169069551E-3</v>
      </c>
      <c r="BV56" s="451">
        <v>1.6934189539030292E-3</v>
      </c>
    </row>
    <row r="57" spans="1:74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51">
        <v>1.1000000000000001E-3</v>
      </c>
      <c r="BH57" s="451">
        <v>1.6999999999999999E-3</v>
      </c>
      <c r="BI57" s="451">
        <v>1.6999999999999999E-3</v>
      </c>
      <c r="BJ57" s="451">
        <v>3.5000000000000001E-3</v>
      </c>
      <c r="BK57" s="451">
        <v>2.5501368456917178E-3</v>
      </c>
      <c r="BL57" s="451">
        <v>3.5583697229255992E-3</v>
      </c>
      <c r="BM57" s="451">
        <v>2.7583062008977159E-3</v>
      </c>
      <c r="BN57" s="451">
        <v>2.0682234134821158E-3</v>
      </c>
      <c r="BO57" s="451">
        <v>1.2719024696800662E-3</v>
      </c>
      <c r="BP57" s="451">
        <v>1.3269707596648391E-3</v>
      </c>
      <c r="BQ57" s="451">
        <v>1.5919012753175036E-3</v>
      </c>
      <c r="BR57" s="451">
        <v>1.1960373498566871E-3</v>
      </c>
      <c r="BS57" s="451">
        <v>9.747275705047437E-4</v>
      </c>
      <c r="BT57" s="451">
        <v>1.0236787650164767E-3</v>
      </c>
      <c r="BU57" s="451">
        <v>1.1329221623191308E-3</v>
      </c>
      <c r="BV57" s="451">
        <v>1.1915239550474646E-3</v>
      </c>
    </row>
    <row r="58" spans="1:74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52">
        <v>0.13769999999999999</v>
      </c>
      <c r="BH58" s="452">
        <v>0.13739512656277694</v>
      </c>
      <c r="BI58" s="452">
        <v>0.11627446259879511</v>
      </c>
      <c r="BJ58" s="452">
        <v>0.11073100202412565</v>
      </c>
      <c r="BK58" s="452">
        <v>0.11148475628631646</v>
      </c>
      <c r="BL58" s="452">
        <v>9.0899387677399066E-2</v>
      </c>
      <c r="BM58" s="452">
        <v>8.8268994865059389E-2</v>
      </c>
      <c r="BN58" s="452">
        <v>7.8405272142267071E-2</v>
      </c>
      <c r="BO58" s="452">
        <v>6.1162494046425937E-2</v>
      </c>
      <c r="BP58" s="452">
        <v>5.6541323818913261E-2</v>
      </c>
      <c r="BQ58" s="452">
        <v>5.5239403806093275E-2</v>
      </c>
      <c r="BR58" s="452">
        <v>4.9084253945094782E-2</v>
      </c>
      <c r="BS58" s="452">
        <v>4.9098398362425077E-2</v>
      </c>
      <c r="BT58" s="452">
        <v>4.3420877358117699E-2</v>
      </c>
      <c r="BU58" s="452">
        <v>4.2340518710453821E-2</v>
      </c>
      <c r="BV58" s="452">
        <v>3.1966338927750311E-2</v>
      </c>
    </row>
    <row r="59" spans="1:74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52">
        <v>6.7900000000000002E-2</v>
      </c>
      <c r="BH59" s="452">
        <v>6.7419854451772232E-2</v>
      </c>
      <c r="BI59" s="452">
        <v>6.0715945906874805E-2</v>
      </c>
      <c r="BJ59" s="452">
        <v>5.7655324560582755E-2</v>
      </c>
      <c r="BK59" s="452">
        <v>5.7094464872170632E-2</v>
      </c>
      <c r="BL59" s="452">
        <v>5.0114525130948114E-2</v>
      </c>
      <c r="BM59" s="452">
        <v>4.6954772097561735E-2</v>
      </c>
      <c r="BN59" s="452">
        <v>4.0188221385782506E-2</v>
      </c>
      <c r="BO59" s="452">
        <v>3.1997913581060376E-2</v>
      </c>
      <c r="BP59" s="452">
        <v>2.8218160677880133E-2</v>
      </c>
      <c r="BQ59" s="452">
        <v>2.5598148539570185E-2</v>
      </c>
      <c r="BR59" s="452">
        <v>2.0168590933207189E-2</v>
      </c>
      <c r="BS59" s="452">
        <v>2.0074928497532663E-2</v>
      </c>
      <c r="BT59" s="452">
        <v>1.7813189664852937E-2</v>
      </c>
      <c r="BU59" s="452">
        <v>1.6763098289860324E-2</v>
      </c>
      <c r="BV59" s="452">
        <v>1.4090017272858239E-2</v>
      </c>
    </row>
    <row r="60" spans="1:74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  <c r="BR60" s="529"/>
      <c r="BS60" s="529"/>
      <c r="BT60" s="529"/>
      <c r="BU60" s="529"/>
    </row>
    <row r="61" spans="1:74" s="110" customFormat="1" ht="39.75" customHeight="1" thickBot="1">
      <c r="A61" s="588" t="s">
        <v>276</v>
      </c>
      <c r="B61" s="588"/>
      <c r="C61" s="588"/>
      <c r="D61" s="588"/>
      <c r="E61" s="588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BR61" s="530"/>
      <c r="BS61" s="530"/>
      <c r="BT61" s="530"/>
      <c r="BU61" s="530"/>
    </row>
    <row r="62" spans="1:74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BR62" s="530"/>
      <c r="BS62" s="530"/>
      <c r="BT62" s="530"/>
      <c r="BU62" s="530"/>
    </row>
    <row r="63" spans="1:74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BR63" s="530"/>
      <c r="BS63" s="530"/>
      <c r="BT63" s="530"/>
      <c r="BU63" s="530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8">
    <mergeCell ref="BU1:BU3"/>
    <mergeCell ref="BT1:BT3"/>
    <mergeCell ref="BS1:BS3"/>
    <mergeCell ref="A61:E61"/>
    <mergeCell ref="BL1:BL3"/>
    <mergeCell ref="BM1:BM3"/>
    <mergeCell ref="BN1:BN3"/>
    <mergeCell ref="BR1:BR3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591"/>
      <c r="B1" s="592"/>
      <c r="C1" s="592"/>
      <c r="D1" s="592"/>
      <c r="E1" s="592"/>
      <c r="F1" s="592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593" t="s">
        <v>392</v>
      </c>
      <c r="B5" s="593"/>
      <c r="C5" s="593"/>
      <c r="D5" s="593"/>
      <c r="E5" s="593"/>
      <c r="F5" s="273"/>
      <c r="H5" s="274"/>
      <c r="I5" s="274"/>
    </row>
    <row r="6" spans="1:9" s="278" customFormat="1" ht="27" customHeight="1" thickBot="1">
      <c r="A6" s="594" t="s">
        <v>390</v>
      </c>
      <c r="B6" s="594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595" t="s">
        <v>392</v>
      </c>
      <c r="B31" s="595"/>
      <c r="C31" s="595"/>
      <c r="D31" s="595"/>
      <c r="E31" s="595"/>
      <c r="F31" s="295"/>
    </row>
    <row r="32" spans="1:8" ht="24" customHeight="1" thickBot="1">
      <c r="A32" s="594" t="s">
        <v>34</v>
      </c>
      <c r="B32" s="594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">
    <tabColor rgb="FFFFC000"/>
  </sheetPr>
  <dimension ref="A1:BC57"/>
  <sheetViews>
    <sheetView showGridLines="0" topLeftCell="A10" zoomScaleNormal="100" workbookViewId="0">
      <selection activeCell="F38" sqref="F38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597" t="s">
        <v>1</v>
      </c>
      <c r="B4" s="597"/>
      <c r="C4" s="597"/>
      <c r="D4" s="597"/>
      <c r="E4" s="597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599" t="s">
        <v>112</v>
      </c>
      <c r="C8" s="599"/>
      <c r="D8" s="599"/>
      <c r="E8" s="599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600" t="s">
        <v>159</v>
      </c>
      <c r="C14" s="601"/>
      <c r="D14" s="601"/>
      <c r="E14" s="601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600" t="s">
        <v>30</v>
      </c>
      <c r="C23" s="602"/>
      <c r="D23" s="602"/>
      <c r="E23" s="602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597" t="s">
        <v>34</v>
      </c>
      <c r="B29" s="597"/>
      <c r="C29" s="597"/>
      <c r="D29" s="597"/>
      <c r="E29" s="597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598"/>
      <c r="B30" s="598"/>
      <c r="C30" s="598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596" t="s">
        <v>301</v>
      </c>
      <c r="B57" s="596"/>
      <c r="C57" s="596"/>
      <c r="D57" s="596"/>
      <c r="E57" s="596"/>
      <c r="F57" s="596"/>
      <c r="G57" s="596"/>
      <c r="H57" s="596"/>
      <c r="I57" s="596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BM52"/>
  <sheetViews>
    <sheetView showGridLines="0" workbookViewId="0">
      <pane ySplit="4" topLeftCell="A11" activePane="bottomLeft" state="frozen"/>
      <selection activeCell="B11" sqref="B11"/>
      <selection pane="bottomLeft" activeCell="F46" sqref="F46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597" t="s">
        <v>64</v>
      </c>
      <c r="B4" s="597"/>
      <c r="C4" s="597"/>
      <c r="D4" s="597"/>
      <c r="E4" s="597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604" t="s">
        <v>114</v>
      </c>
      <c r="C20" s="604"/>
      <c r="D20" s="604"/>
      <c r="E20" s="604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605" t="s">
        <v>100</v>
      </c>
      <c r="C40" s="605"/>
      <c r="D40" s="605"/>
      <c r="E40" s="605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605" t="s">
        <v>104</v>
      </c>
      <c r="C42" s="605"/>
      <c r="D42" s="605"/>
      <c r="E42" s="605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604" t="s">
        <v>106</v>
      </c>
      <c r="C43" s="604"/>
      <c r="D43" s="604"/>
      <c r="E43" s="604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603" t="s">
        <v>111</v>
      </c>
      <c r="C46" s="603"/>
      <c r="D46" s="603"/>
      <c r="E46" s="603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2">
    <tabColor rgb="FFFFC000"/>
  </sheetPr>
  <dimension ref="A1:CM95"/>
  <sheetViews>
    <sheetView showGridLines="0" topLeftCell="A2" zoomScaleNormal="100" workbookViewId="0">
      <pane xSplit="5" ySplit="5" topLeftCell="F31" activePane="bottomRight" state="frozen"/>
      <selection activeCell="B11" sqref="B11"/>
      <selection pane="topRight" activeCell="B11" sqref="B11"/>
      <selection pane="bottomLeft" activeCell="B11" sqref="B11"/>
      <selection pane="bottomRight" activeCell="L23" sqref="L23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606"/>
      <c r="BW3" s="606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608" t="s">
        <v>64</v>
      </c>
      <c r="B5" s="608"/>
      <c r="C5" s="608"/>
      <c r="D5" s="608"/>
      <c r="E5" s="608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609" t="s">
        <v>88</v>
      </c>
      <c r="C33" s="609"/>
      <c r="D33" s="609"/>
      <c r="E33" s="609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605" t="s">
        <v>132</v>
      </c>
      <c r="C41" s="605"/>
      <c r="D41" s="605"/>
      <c r="E41" s="605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605" t="s">
        <v>134</v>
      </c>
      <c r="C43" s="605"/>
      <c r="D43" s="605"/>
      <c r="E43" s="605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607" t="s">
        <v>137</v>
      </c>
      <c r="C47" s="607"/>
      <c r="D47" s="607"/>
      <c r="E47" s="607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Q44"/>
  <sheetViews>
    <sheetView showGridLines="0" workbookViewId="0">
      <selection activeCell="E9" sqref="E9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610" t="s">
        <v>187</v>
      </c>
      <c r="B4" s="610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B58"/>
  <sheetViews>
    <sheetView topLeftCell="A4" zoomScaleNormal="100" workbookViewId="0">
      <selection activeCell="C11" sqref="C11"/>
    </sheetView>
  </sheetViews>
  <sheetFormatPr defaultColWidth="25.140625" defaultRowHeight="12.75"/>
  <cols>
    <col min="1" max="1" width="54.140625" style="320" customWidth="1"/>
    <col min="2" max="3" width="14.140625" style="320" customWidth="1"/>
    <col min="4" max="4" width="12.85546875" style="320" customWidth="1"/>
    <col min="5" max="5" width="13.42578125" style="320" customWidth="1"/>
    <col min="6" max="6" width="8" style="320" customWidth="1"/>
    <col min="7" max="13" width="14.140625" style="320" customWidth="1"/>
    <col min="14" max="14" width="26.140625" style="320" customWidth="1"/>
    <col min="15" max="15" width="11.7109375" style="320" bestFit="1" customWidth="1"/>
    <col min="16" max="24" width="14.140625" style="320" customWidth="1"/>
    <col min="25" max="26" width="10.85546875" style="320" customWidth="1"/>
    <col min="27" max="27" width="11.7109375" style="320" customWidth="1"/>
    <col min="28" max="28" width="11.5703125" style="320" customWidth="1"/>
    <col min="29" max="16384" width="25.140625" style="320"/>
  </cols>
  <sheetData>
    <row r="7" spans="1:28" ht="18.75">
      <c r="A7" s="324" t="s">
        <v>470</v>
      </c>
      <c r="N7" s="324"/>
      <c r="O7" s="324"/>
    </row>
    <row r="8" spans="1:28" ht="13.5" thickBot="1"/>
    <row r="9" spans="1:28" ht="14.25" thickTop="1" thickBot="1">
      <c r="N9" s="469" t="s">
        <v>524</v>
      </c>
    </row>
    <row r="10" spans="1:28" ht="34.5" thickBot="1">
      <c r="A10" s="326" t="s">
        <v>390</v>
      </c>
      <c r="B10" s="327" t="s">
        <v>557</v>
      </c>
      <c r="C10" s="322" t="s">
        <v>532</v>
      </c>
      <c r="D10" s="321" t="s">
        <v>544</v>
      </c>
      <c r="E10" s="322" t="s">
        <v>463</v>
      </c>
      <c r="G10" s="327" t="s">
        <v>543</v>
      </c>
      <c r="H10" s="327" t="s">
        <v>541</v>
      </c>
      <c r="I10" s="327" t="s">
        <v>539</v>
      </c>
      <c r="J10" s="327" t="s">
        <v>532</v>
      </c>
      <c r="K10" s="327" t="s">
        <v>530</v>
      </c>
      <c r="L10" s="327" t="s">
        <v>528</v>
      </c>
      <c r="M10" s="327" t="s">
        <v>525</v>
      </c>
      <c r="N10" s="470" t="s">
        <v>522</v>
      </c>
      <c r="O10" s="327" t="s">
        <v>522</v>
      </c>
      <c r="P10" s="327" t="s">
        <v>514</v>
      </c>
      <c r="Q10" s="327" t="s">
        <v>511</v>
      </c>
      <c r="R10" s="327" t="s">
        <v>509</v>
      </c>
      <c r="S10" s="327" t="s">
        <v>507</v>
      </c>
      <c r="T10" s="327" t="s">
        <v>499</v>
      </c>
      <c r="U10" s="327" t="s">
        <v>497</v>
      </c>
      <c r="V10" s="327" t="s">
        <v>495</v>
      </c>
      <c r="W10" s="322" t="s">
        <v>490</v>
      </c>
      <c r="X10" s="322" t="s">
        <v>477</v>
      </c>
      <c r="Y10" s="322">
        <v>43281</v>
      </c>
      <c r="Z10" s="322">
        <v>43190</v>
      </c>
      <c r="AA10" s="322" t="s">
        <v>312</v>
      </c>
      <c r="AB10" s="322" t="s">
        <v>306</v>
      </c>
    </row>
    <row r="11" spans="1:28">
      <c r="A11" s="328" t="s">
        <v>355</v>
      </c>
      <c r="B11" s="314">
        <v>13997441</v>
      </c>
      <c r="C11" s="315">
        <v>1306282</v>
      </c>
      <c r="D11" s="315">
        <f>+B11-C11</f>
        <v>12691159</v>
      </c>
      <c r="E11" s="567">
        <f t="shared" ref="E11:E30" si="0">+D11/C11</f>
        <v>9.7154818025510572</v>
      </c>
      <c r="G11" s="314">
        <v>25659992</v>
      </c>
      <c r="H11" s="314">
        <v>1494366</v>
      </c>
      <c r="I11" s="314">
        <v>1260203</v>
      </c>
      <c r="J11" s="314">
        <v>1306282</v>
      </c>
      <c r="K11" s="314">
        <v>653111</v>
      </c>
      <c r="L11" s="314">
        <v>664507</v>
      </c>
      <c r="M11" s="314">
        <v>589022</v>
      </c>
      <c r="N11" s="471">
        <v>482192</v>
      </c>
      <c r="O11" s="314">
        <v>482192</v>
      </c>
      <c r="P11" s="314">
        <v>464244</v>
      </c>
      <c r="Q11" s="314">
        <v>460927</v>
      </c>
      <c r="R11" s="314">
        <v>402042</v>
      </c>
      <c r="S11" s="314">
        <v>566930</v>
      </c>
      <c r="T11" s="314">
        <v>493538</v>
      </c>
      <c r="U11" s="314">
        <v>395525</v>
      </c>
      <c r="V11" s="314">
        <v>363073</v>
      </c>
      <c r="W11" s="315">
        <v>459782</v>
      </c>
      <c r="X11" s="315">
        <v>392189</v>
      </c>
      <c r="Y11" s="315">
        <v>353774</v>
      </c>
      <c r="Z11" s="315">
        <v>337394</v>
      </c>
      <c r="AA11" s="315">
        <v>420299</v>
      </c>
      <c r="AB11" s="315">
        <v>420299</v>
      </c>
    </row>
    <row r="12" spans="1:28">
      <c r="A12" s="328" t="s">
        <v>416</v>
      </c>
      <c r="B12" s="314">
        <v>30665767</v>
      </c>
      <c r="C12" s="315">
        <v>28373380</v>
      </c>
      <c r="D12" s="315">
        <f t="shared" ref="D12:D30" si="1">+B12-C12</f>
        <v>2292387</v>
      </c>
      <c r="E12" s="463">
        <f t="shared" si="0"/>
        <v>8.0793581871458395E-2</v>
      </c>
      <c r="G12" s="314">
        <v>30483095</v>
      </c>
      <c r="H12" s="314">
        <v>30891850</v>
      </c>
      <c r="I12" s="314">
        <v>27945486</v>
      </c>
      <c r="J12" s="314">
        <v>28373380</v>
      </c>
      <c r="K12" s="314">
        <v>27440604</v>
      </c>
      <c r="L12" s="314">
        <v>27065595</v>
      </c>
      <c r="M12" s="314">
        <v>26408166</v>
      </c>
      <c r="N12" s="471">
        <v>24661915</v>
      </c>
      <c r="O12" s="314">
        <v>24661915</v>
      </c>
      <c r="P12" s="314">
        <v>23212173</v>
      </c>
      <c r="Q12" s="314">
        <v>22254677</v>
      </c>
      <c r="R12" s="314">
        <v>19878531</v>
      </c>
      <c r="S12" s="314">
        <v>18956906</v>
      </c>
      <c r="T12" s="314">
        <v>18777522</v>
      </c>
      <c r="U12" s="314">
        <v>17159152</v>
      </c>
      <c r="V12" s="314">
        <v>17370954</v>
      </c>
      <c r="W12" s="315">
        <v>17152084</v>
      </c>
      <c r="X12" s="315">
        <v>16642362</v>
      </c>
      <c r="Y12" s="315">
        <f>SUM(Y13:Y17)</f>
        <v>16328319</v>
      </c>
      <c r="Z12" s="315">
        <f>SUM(Z13:Z17)</f>
        <v>15145138</v>
      </c>
      <c r="AA12" s="315">
        <v>15799267</v>
      </c>
      <c r="AB12" s="315">
        <v>15661977</v>
      </c>
    </row>
    <row r="13" spans="1:28">
      <c r="A13" s="329" t="s">
        <v>417</v>
      </c>
      <c r="B13" s="316">
        <v>707498</v>
      </c>
      <c r="C13" s="317">
        <v>323721</v>
      </c>
      <c r="D13" s="317">
        <f t="shared" si="1"/>
        <v>383777</v>
      </c>
      <c r="E13" s="457">
        <f t="shared" si="0"/>
        <v>1.1855177761096747</v>
      </c>
      <c r="G13" s="316">
        <v>644603</v>
      </c>
      <c r="H13" s="316">
        <v>474834</v>
      </c>
      <c r="I13" s="316">
        <v>369175</v>
      </c>
      <c r="J13" s="316">
        <v>323721</v>
      </c>
      <c r="K13" s="316">
        <v>319284</v>
      </c>
      <c r="L13" s="316">
        <v>317324</v>
      </c>
      <c r="M13" s="316">
        <v>331893</v>
      </c>
      <c r="N13" s="472">
        <v>279009</v>
      </c>
      <c r="O13" s="473">
        <v>279009</v>
      </c>
      <c r="P13" s="316">
        <v>257216</v>
      </c>
      <c r="Q13" s="316">
        <v>236699</v>
      </c>
      <c r="R13" s="316">
        <v>244181</v>
      </c>
      <c r="S13" s="316">
        <v>270374</v>
      </c>
      <c r="T13" s="316">
        <v>328291</v>
      </c>
      <c r="U13" s="316">
        <v>270204</v>
      </c>
      <c r="V13" s="316">
        <v>248886</v>
      </c>
      <c r="W13" s="317">
        <v>247219</v>
      </c>
      <c r="X13" s="317">
        <v>287687</v>
      </c>
      <c r="Y13" s="317">
        <v>350388</v>
      </c>
      <c r="Z13" s="317">
        <v>411047</v>
      </c>
      <c r="AA13" s="317">
        <v>414294</v>
      </c>
      <c r="AB13" s="317">
        <v>414294</v>
      </c>
    </row>
    <row r="14" spans="1:28">
      <c r="A14" s="329" t="s">
        <v>418</v>
      </c>
      <c r="B14" s="316">
        <v>2381</v>
      </c>
      <c r="C14" s="317">
        <v>125098</v>
      </c>
      <c r="D14" s="317">
        <f t="shared" si="1"/>
        <v>-122717</v>
      </c>
      <c r="E14" s="457">
        <f t="shared" si="0"/>
        <v>-0.98096692193320434</v>
      </c>
      <c r="G14" s="316">
        <v>2375</v>
      </c>
      <c r="H14" s="316">
        <v>129855</v>
      </c>
      <c r="I14" s="316">
        <v>128239</v>
      </c>
      <c r="J14" s="316">
        <v>125098</v>
      </c>
      <c r="K14" s="316">
        <v>123952</v>
      </c>
      <c r="L14" s="316">
        <v>125822</v>
      </c>
      <c r="M14" s="316">
        <v>124643</v>
      </c>
      <c r="N14" s="472">
        <v>127368</v>
      </c>
      <c r="O14" s="473">
        <v>127368</v>
      </c>
      <c r="P14" s="316">
        <v>126045</v>
      </c>
      <c r="Q14" s="316">
        <v>128690</v>
      </c>
      <c r="R14" s="316">
        <v>127032</v>
      </c>
      <c r="S14" s="316">
        <v>130955</v>
      </c>
      <c r="T14" s="316">
        <v>131594</v>
      </c>
      <c r="U14" s="316">
        <v>219702</v>
      </c>
      <c r="V14" s="316">
        <v>217361</v>
      </c>
      <c r="W14" s="317">
        <v>218662</v>
      </c>
      <c r="X14" s="317">
        <v>216810</v>
      </c>
      <c r="Y14" s="317">
        <v>221625</v>
      </c>
      <c r="Z14" s="317">
        <v>224689</v>
      </c>
      <c r="AA14" s="317">
        <v>223192</v>
      </c>
      <c r="AB14" s="317">
        <v>223192</v>
      </c>
    </row>
    <row r="15" spans="1:28">
      <c r="A15" s="329" t="s">
        <v>484</v>
      </c>
      <c r="B15" s="316">
        <v>742099</v>
      </c>
      <c r="C15" s="317">
        <v>714759</v>
      </c>
      <c r="D15" s="317">
        <f t="shared" si="1"/>
        <v>27340</v>
      </c>
      <c r="E15" s="457">
        <f t="shared" si="0"/>
        <v>3.8250655115920192E-2</v>
      </c>
      <c r="G15" s="316">
        <v>732116</v>
      </c>
      <c r="H15" s="316">
        <v>781699</v>
      </c>
      <c r="I15" s="316">
        <v>716183</v>
      </c>
      <c r="J15" s="316">
        <v>714759</v>
      </c>
      <c r="K15" s="316">
        <v>660989</v>
      </c>
      <c r="L15" s="316">
        <v>671899</v>
      </c>
      <c r="M15" s="316">
        <v>798403</v>
      </c>
      <c r="N15" s="472">
        <v>765917</v>
      </c>
      <c r="O15" s="473">
        <v>765917</v>
      </c>
      <c r="P15" s="316">
        <v>703080</v>
      </c>
      <c r="Q15" s="316">
        <v>707983</v>
      </c>
      <c r="R15" s="316">
        <v>672547</v>
      </c>
      <c r="S15" s="316">
        <v>692995</v>
      </c>
      <c r="T15" s="316">
        <v>662663</v>
      </c>
      <c r="U15" s="316">
        <v>557815</v>
      </c>
      <c r="V15" s="316">
        <v>579749</v>
      </c>
      <c r="W15" s="317">
        <v>662744</v>
      </c>
      <c r="X15" s="317">
        <v>909156</v>
      </c>
      <c r="Y15" s="317">
        <v>849430</v>
      </c>
      <c r="Z15" s="317">
        <v>610305</v>
      </c>
      <c r="AA15" s="317">
        <v>655596</v>
      </c>
      <c r="AB15" s="317">
        <v>689115</v>
      </c>
    </row>
    <row r="16" spans="1:28">
      <c r="A16" s="329" t="s">
        <v>419</v>
      </c>
      <c r="B16" s="316">
        <v>7962910</v>
      </c>
      <c r="C16" s="317">
        <v>6631897</v>
      </c>
      <c r="D16" s="317">
        <f t="shared" si="1"/>
        <v>1331013</v>
      </c>
      <c r="E16" s="457">
        <f t="shared" si="0"/>
        <v>0.20069868395121335</v>
      </c>
      <c r="G16" s="316">
        <v>8279456</v>
      </c>
      <c r="H16" s="316">
        <v>8800035</v>
      </c>
      <c r="I16" s="316">
        <v>6348172</v>
      </c>
      <c r="J16" s="316">
        <v>6631897</v>
      </c>
      <c r="K16" s="316">
        <v>6374707</v>
      </c>
      <c r="L16" s="316">
        <v>6463827</v>
      </c>
      <c r="M16" s="316">
        <v>6332524</v>
      </c>
      <c r="N16" s="472">
        <v>6269818</v>
      </c>
      <c r="O16" s="473">
        <v>6269818</v>
      </c>
      <c r="P16" s="316">
        <v>6322985</v>
      </c>
      <c r="Q16" s="316">
        <v>6451484</v>
      </c>
      <c r="R16" s="316">
        <v>6509863</v>
      </c>
      <c r="S16" s="316">
        <v>6556202</v>
      </c>
      <c r="T16" s="316">
        <v>6911141</v>
      </c>
      <c r="U16" s="316">
        <v>7808130</v>
      </c>
      <c r="V16" s="316">
        <v>8253832</v>
      </c>
      <c r="W16" s="317">
        <v>8560568</v>
      </c>
      <c r="X16" s="317">
        <v>9022848</v>
      </c>
      <c r="Y16" s="317">
        <f>-3370+9295682</f>
        <v>9292312</v>
      </c>
      <c r="Z16" s="317">
        <f>9864136-3347</f>
        <v>9860789</v>
      </c>
      <c r="AA16" s="317">
        <v>13547372</v>
      </c>
      <c r="AB16" s="317">
        <v>13395435</v>
      </c>
    </row>
    <row r="17" spans="1:28">
      <c r="A17" s="329" t="s">
        <v>420</v>
      </c>
      <c r="B17" s="316">
        <v>21250879</v>
      </c>
      <c r="C17" s="317">
        <v>20577905</v>
      </c>
      <c r="D17" s="317">
        <f t="shared" si="1"/>
        <v>672974</v>
      </c>
      <c r="E17" s="457">
        <f t="shared" si="0"/>
        <v>3.2703717895480613E-2</v>
      </c>
      <c r="G17" s="316">
        <v>20824545</v>
      </c>
      <c r="H17" s="316">
        <v>20705427</v>
      </c>
      <c r="I17" s="316">
        <v>20383717</v>
      </c>
      <c r="J17" s="316">
        <v>20577905</v>
      </c>
      <c r="K17" s="316">
        <v>19961672</v>
      </c>
      <c r="L17" s="316">
        <v>19486723</v>
      </c>
      <c r="M17" s="316">
        <v>18820703</v>
      </c>
      <c r="N17" s="472">
        <v>17219803</v>
      </c>
      <c r="O17" s="473">
        <v>17219803</v>
      </c>
      <c r="P17" s="316">
        <v>15802847</v>
      </c>
      <c r="Q17" s="316">
        <v>14729821</v>
      </c>
      <c r="R17" s="316">
        <v>12324908</v>
      </c>
      <c r="S17" s="316">
        <v>11306380</v>
      </c>
      <c r="T17" s="316">
        <v>10743833</v>
      </c>
      <c r="U17" s="316">
        <v>8303301</v>
      </c>
      <c r="V17" s="316">
        <v>8071126</v>
      </c>
      <c r="W17" s="317">
        <v>7462891</v>
      </c>
      <c r="X17" s="317">
        <v>6205861</v>
      </c>
      <c r="Y17" s="317">
        <v>5614564</v>
      </c>
      <c r="Z17" s="317">
        <v>4038308</v>
      </c>
      <c r="AA17" s="317">
        <v>958813</v>
      </c>
      <c r="AB17" s="317">
        <v>939941</v>
      </c>
    </row>
    <row r="18" spans="1:28">
      <c r="A18" s="329" t="s">
        <v>421</v>
      </c>
      <c r="B18" s="316">
        <v>6596865</v>
      </c>
      <c r="C18" s="317">
        <v>5795622</v>
      </c>
      <c r="D18" s="317">
        <f t="shared" si="1"/>
        <v>801243</v>
      </c>
      <c r="E18" s="457">
        <f t="shared" si="0"/>
        <v>0.13824969951456462</v>
      </c>
      <c r="G18" s="316">
        <v>6263929</v>
      </c>
      <c r="H18" s="316">
        <v>6170015</v>
      </c>
      <c r="I18" s="316">
        <v>6033729</v>
      </c>
      <c r="J18" s="316">
        <v>5795622</v>
      </c>
      <c r="K18" s="316">
        <v>5605132</v>
      </c>
      <c r="L18" s="316">
        <v>5424983</v>
      </c>
      <c r="M18" s="316">
        <v>5162565</v>
      </c>
      <c r="N18" s="472">
        <v>4496133</v>
      </c>
      <c r="O18" s="473">
        <v>4496133</v>
      </c>
      <c r="P18" s="316">
        <v>4236290</v>
      </c>
      <c r="Q18" s="316">
        <v>3978372</v>
      </c>
      <c r="R18" s="316">
        <v>3237826</v>
      </c>
      <c r="S18" s="316">
        <v>2744570</v>
      </c>
      <c r="T18" s="316">
        <v>2641906</v>
      </c>
      <c r="U18" s="316">
        <v>2384640</v>
      </c>
      <c r="V18" s="316">
        <v>2113307</v>
      </c>
      <c r="W18" s="317">
        <v>1766169</v>
      </c>
      <c r="X18" s="317">
        <v>1511155</v>
      </c>
      <c r="Y18" s="317">
        <v>1075460</v>
      </c>
      <c r="Z18" s="317">
        <v>736722</v>
      </c>
      <c r="AA18" s="317">
        <v>196713</v>
      </c>
      <c r="AB18" s="317">
        <v>193334</v>
      </c>
    </row>
    <row r="19" spans="1:28">
      <c r="A19" s="329" t="s">
        <v>422</v>
      </c>
      <c r="B19" s="316">
        <v>14654014</v>
      </c>
      <c r="C19" s="317">
        <v>14782283</v>
      </c>
      <c r="D19" s="317">
        <f t="shared" si="1"/>
        <v>-128269</v>
      </c>
      <c r="E19" s="457">
        <f t="shared" si="0"/>
        <v>-8.6772117676275039E-3</v>
      </c>
      <c r="G19" s="316">
        <v>14560616</v>
      </c>
      <c r="H19" s="316">
        <v>14535412</v>
      </c>
      <c r="I19" s="316">
        <v>14349988</v>
      </c>
      <c r="J19" s="316">
        <v>14782283</v>
      </c>
      <c r="K19" s="316">
        <v>14356540</v>
      </c>
      <c r="L19" s="316">
        <v>14061740</v>
      </c>
      <c r="M19" s="316">
        <v>13658138</v>
      </c>
      <c r="N19" s="472">
        <v>12723670</v>
      </c>
      <c r="O19" s="473">
        <v>12723670</v>
      </c>
      <c r="P19" s="316">
        <v>11566557</v>
      </c>
      <c r="Q19" s="316">
        <v>10751449</v>
      </c>
      <c r="R19" s="316">
        <v>9087082</v>
      </c>
      <c r="S19" s="316">
        <v>8561810</v>
      </c>
      <c r="T19" s="316">
        <v>8101927</v>
      </c>
      <c r="U19" s="316">
        <v>5918661</v>
      </c>
      <c r="V19" s="316">
        <v>5957819</v>
      </c>
      <c r="W19" s="317">
        <v>5696722</v>
      </c>
      <c r="X19" s="317">
        <v>4694706</v>
      </c>
      <c r="Y19" s="317">
        <v>4539104</v>
      </c>
      <c r="Z19" s="317">
        <v>3301586</v>
      </c>
      <c r="AA19" s="317">
        <v>762100</v>
      </c>
      <c r="AB19" s="317">
        <v>746607</v>
      </c>
    </row>
    <row r="20" spans="1:28">
      <c r="A20" s="328" t="s">
        <v>423</v>
      </c>
      <c r="B20" s="314">
        <v>94193207</v>
      </c>
      <c r="C20" s="315">
        <v>100862925</v>
      </c>
      <c r="D20" s="315">
        <f t="shared" si="1"/>
        <v>-6669718</v>
      </c>
      <c r="E20" s="463">
        <f t="shared" si="0"/>
        <v>-6.6126557404517075E-2</v>
      </c>
      <c r="G20" s="314">
        <v>94152489</v>
      </c>
      <c r="H20" s="314">
        <v>117845552</v>
      </c>
      <c r="I20" s="314">
        <v>100098198</v>
      </c>
      <c r="J20" s="314">
        <v>100862925</v>
      </c>
      <c r="K20" s="314">
        <v>99690315</v>
      </c>
      <c r="L20" s="314">
        <v>100781232</v>
      </c>
      <c r="M20" s="314">
        <v>96140767</v>
      </c>
      <c r="N20" s="471">
        <v>62888784</v>
      </c>
      <c r="O20" s="314">
        <v>62888784</v>
      </c>
      <c r="P20" s="314">
        <v>60025257</v>
      </c>
      <c r="Q20" s="314">
        <v>58010131</v>
      </c>
      <c r="R20" s="314">
        <v>54953846</v>
      </c>
      <c r="S20" s="314">
        <v>54353634</v>
      </c>
      <c r="T20" s="314">
        <v>56244776</v>
      </c>
      <c r="U20" s="314">
        <v>49158263</v>
      </c>
      <c r="V20" s="314">
        <v>48684687</v>
      </c>
      <c r="W20" s="315">
        <v>48594875</v>
      </c>
      <c r="X20" s="315">
        <v>49660565</v>
      </c>
      <c r="Y20" s="315">
        <f>+Y21+Y22+Y23</f>
        <v>48951969</v>
      </c>
      <c r="Z20" s="315">
        <f>+Z21+Z22+Z23</f>
        <v>48902545</v>
      </c>
      <c r="AA20" s="315">
        <f>+AA21+AA22+AA23</f>
        <v>49472225</v>
      </c>
      <c r="AB20" s="315">
        <f>+AB21+AB22+AB23</f>
        <v>50624967</v>
      </c>
    </row>
    <row r="21" spans="1:28">
      <c r="A21" s="329" t="s">
        <v>485</v>
      </c>
      <c r="B21" s="316">
        <v>2885583</v>
      </c>
      <c r="C21" s="317">
        <v>21695054</v>
      </c>
      <c r="D21" s="317">
        <f t="shared" si="1"/>
        <v>-18809471</v>
      </c>
      <c r="E21" s="457">
        <f t="shared" si="0"/>
        <v>-0.86699350921182317</v>
      </c>
      <c r="G21" s="316">
        <v>3205666</v>
      </c>
      <c r="H21" s="316">
        <v>26607250</v>
      </c>
      <c r="I21" s="316">
        <v>21321600</v>
      </c>
      <c r="J21" s="316">
        <v>21695054</v>
      </c>
      <c r="K21" s="316">
        <v>23150018</v>
      </c>
      <c r="L21" s="316">
        <v>24433936</v>
      </c>
      <c r="M21" s="316">
        <v>20716710</v>
      </c>
      <c r="N21" s="472">
        <v>9856598</v>
      </c>
      <c r="O21" s="473">
        <v>9856598</v>
      </c>
      <c r="P21" s="316">
        <v>7110099</v>
      </c>
      <c r="Q21" s="316">
        <v>5100751</v>
      </c>
      <c r="R21" s="316">
        <v>3893926</v>
      </c>
      <c r="S21" s="316">
        <v>2321809</v>
      </c>
      <c r="T21" s="316">
        <v>3722040</v>
      </c>
      <c r="U21" s="316">
        <v>2616439</v>
      </c>
      <c r="V21" s="316">
        <v>2173016</v>
      </c>
      <c r="W21" s="317">
        <v>1540509</v>
      </c>
      <c r="X21" s="317">
        <v>4009534</v>
      </c>
      <c r="Y21" s="317">
        <v>3146234</v>
      </c>
      <c r="Z21" s="317">
        <v>3495614</v>
      </c>
      <c r="AA21" s="317">
        <v>3000199</v>
      </c>
      <c r="AB21" s="317">
        <v>3012515</v>
      </c>
    </row>
    <row r="22" spans="1:28">
      <c r="A22" s="329" t="s">
        <v>486</v>
      </c>
      <c r="B22" s="316">
        <v>91174835</v>
      </c>
      <c r="C22" s="317">
        <v>79112914</v>
      </c>
      <c r="D22" s="317">
        <f t="shared" si="1"/>
        <v>12061921</v>
      </c>
      <c r="E22" s="457">
        <f t="shared" si="0"/>
        <v>0.15246462796200377</v>
      </c>
      <c r="G22" s="316">
        <v>90801472</v>
      </c>
      <c r="H22" s="316">
        <v>91082284</v>
      </c>
      <c r="I22" s="316">
        <v>78709172</v>
      </c>
      <c r="J22" s="316">
        <v>79112914</v>
      </c>
      <c r="K22" s="316">
        <v>76482758</v>
      </c>
      <c r="L22" s="316">
        <v>76290302</v>
      </c>
      <c r="M22" s="316">
        <v>75367414</v>
      </c>
      <c r="N22" s="472">
        <v>53005879</v>
      </c>
      <c r="O22" s="473">
        <v>53005879</v>
      </c>
      <c r="P22" s="316">
        <v>52889342</v>
      </c>
      <c r="Q22" s="316">
        <v>52883574</v>
      </c>
      <c r="R22" s="316">
        <v>51034124</v>
      </c>
      <c r="S22" s="316">
        <v>52006038</v>
      </c>
      <c r="T22" s="316">
        <v>52496061</v>
      </c>
      <c r="U22" s="316">
        <v>46541824</v>
      </c>
      <c r="V22" s="316">
        <v>46511671</v>
      </c>
      <c r="W22" s="317">
        <v>47050942</v>
      </c>
      <c r="X22" s="317">
        <v>45647637</v>
      </c>
      <c r="Y22" s="317">
        <v>45802365</v>
      </c>
      <c r="Z22" s="317">
        <v>45403584</v>
      </c>
      <c r="AA22" s="317">
        <v>46468704</v>
      </c>
      <c r="AB22" s="317">
        <v>47609130</v>
      </c>
    </row>
    <row r="23" spans="1:28">
      <c r="A23" s="329" t="s">
        <v>476</v>
      </c>
      <c r="B23" s="316">
        <v>132789</v>
      </c>
      <c r="C23" s="317">
        <v>54957</v>
      </c>
      <c r="D23" s="317">
        <f t="shared" si="1"/>
        <v>77832</v>
      </c>
      <c r="E23" s="457">
        <f t="shared" si="0"/>
        <v>1.4162345106173917</v>
      </c>
      <c r="G23" s="316">
        <v>145351</v>
      </c>
      <c r="H23" s="316">
        <v>156018</v>
      </c>
      <c r="I23" s="316">
        <v>67426</v>
      </c>
      <c r="J23" s="316">
        <v>54957</v>
      </c>
      <c r="K23" s="316">
        <v>57539</v>
      </c>
      <c r="L23" s="316">
        <v>56994</v>
      </c>
      <c r="M23" s="316">
        <v>56643</v>
      </c>
      <c r="N23" s="472">
        <v>26307</v>
      </c>
      <c r="O23" s="473">
        <v>26307</v>
      </c>
      <c r="P23" s="316">
        <v>25816</v>
      </c>
      <c r="Q23" s="316">
        <v>25806</v>
      </c>
      <c r="R23" s="316">
        <v>25796</v>
      </c>
      <c r="S23" s="316">
        <v>25787</v>
      </c>
      <c r="T23" s="316">
        <v>26675</v>
      </c>
      <c r="U23" s="316">
        <v>0</v>
      </c>
      <c r="V23" s="316">
        <v>0</v>
      </c>
      <c r="W23" s="317">
        <v>3424</v>
      </c>
      <c r="X23" s="317">
        <v>3394</v>
      </c>
      <c r="Y23" s="317">
        <v>3370</v>
      </c>
      <c r="Z23" s="317">
        <v>3347</v>
      </c>
      <c r="AA23" s="317">
        <v>3322</v>
      </c>
      <c r="AB23" s="317">
        <v>3322</v>
      </c>
    </row>
    <row r="24" spans="1:28">
      <c r="A24" s="330" t="s">
        <v>18</v>
      </c>
      <c r="B24" s="314">
        <v>1808515</v>
      </c>
      <c r="C24" s="315">
        <v>178108</v>
      </c>
      <c r="D24" s="315">
        <f t="shared" si="1"/>
        <v>1630407</v>
      </c>
      <c r="E24" s="463">
        <f t="shared" si="0"/>
        <v>9.1540357535877117</v>
      </c>
      <c r="G24" s="314">
        <v>1766702</v>
      </c>
      <c r="H24" s="314">
        <v>1227529</v>
      </c>
      <c r="I24" s="314">
        <v>579095</v>
      </c>
      <c r="J24" s="314">
        <v>178108</v>
      </c>
      <c r="K24" s="314">
        <v>135450</v>
      </c>
      <c r="L24" s="314">
        <v>121425</v>
      </c>
      <c r="M24" s="314">
        <v>127721</v>
      </c>
      <c r="N24" s="471">
        <v>57776</v>
      </c>
      <c r="O24" s="314">
        <v>57776</v>
      </c>
      <c r="P24" s="314">
        <v>49631</v>
      </c>
      <c r="Q24" s="314">
        <v>49653</v>
      </c>
      <c r="R24" s="314">
        <v>53100</v>
      </c>
      <c r="S24" s="314">
        <v>82185</v>
      </c>
      <c r="T24" s="314">
        <v>65401</v>
      </c>
      <c r="U24" s="314">
        <v>53567</v>
      </c>
      <c r="V24" s="314">
        <v>33816</v>
      </c>
      <c r="W24" s="315">
        <v>35564</v>
      </c>
      <c r="X24" s="315">
        <v>57469</v>
      </c>
      <c r="Y24" s="315">
        <v>50066</v>
      </c>
      <c r="Z24" s="315">
        <v>51075</v>
      </c>
      <c r="AA24" s="315">
        <v>54061</v>
      </c>
      <c r="AB24" s="315">
        <v>54061</v>
      </c>
    </row>
    <row r="25" spans="1:28">
      <c r="A25" s="330" t="s">
        <v>365</v>
      </c>
      <c r="B25" s="314">
        <v>376158</v>
      </c>
      <c r="C25" s="315">
        <v>240534</v>
      </c>
      <c r="D25" s="315">
        <f t="shared" si="1"/>
        <v>135624</v>
      </c>
      <c r="E25" s="463">
        <f t="shared" si="0"/>
        <v>0.56384544388735069</v>
      </c>
      <c r="G25" s="314">
        <v>370927</v>
      </c>
      <c r="H25" s="314">
        <v>364347</v>
      </c>
      <c r="I25" s="314">
        <v>244196</v>
      </c>
      <c r="J25" s="314">
        <v>240534</v>
      </c>
      <c r="K25" s="314">
        <v>230738</v>
      </c>
      <c r="L25" s="314">
        <v>228451</v>
      </c>
      <c r="M25" s="314">
        <v>230247</v>
      </c>
      <c r="N25" s="471">
        <v>225558</v>
      </c>
      <c r="O25" s="314">
        <v>225558</v>
      </c>
      <c r="P25" s="314">
        <v>220254</v>
      </c>
      <c r="Q25" s="314">
        <v>218480</v>
      </c>
      <c r="R25" s="314">
        <v>225358</v>
      </c>
      <c r="S25" s="314">
        <v>225869</v>
      </c>
      <c r="T25" s="314">
        <v>251613</v>
      </c>
      <c r="U25" s="314">
        <v>453046</v>
      </c>
      <c r="V25" s="314">
        <v>450000</v>
      </c>
      <c r="W25" s="315">
        <v>446049</v>
      </c>
      <c r="X25" s="315">
        <v>444844</v>
      </c>
      <c r="Y25" s="315">
        <v>448990</v>
      </c>
      <c r="Z25" s="315">
        <v>456075</v>
      </c>
      <c r="AA25" s="315">
        <v>454367</v>
      </c>
      <c r="AB25" s="315">
        <v>454367</v>
      </c>
    </row>
    <row r="26" spans="1:28">
      <c r="A26" s="330" t="s">
        <v>22</v>
      </c>
      <c r="B26" s="314">
        <v>2546295</v>
      </c>
      <c r="C26" s="315">
        <v>1946456</v>
      </c>
      <c r="D26" s="315">
        <f t="shared" si="1"/>
        <v>599839</v>
      </c>
      <c r="E26" s="463">
        <f t="shared" si="0"/>
        <v>0.30816982248763908</v>
      </c>
      <c r="G26" s="314">
        <v>2612725</v>
      </c>
      <c r="H26" s="314">
        <v>2625704</v>
      </c>
      <c r="I26" s="314">
        <v>1949535</v>
      </c>
      <c r="J26" s="314">
        <v>1946456</v>
      </c>
      <c r="K26" s="314">
        <v>2051718</v>
      </c>
      <c r="L26" s="314">
        <v>2064470</v>
      </c>
      <c r="M26" s="314">
        <v>1883796</v>
      </c>
      <c r="N26" s="471">
        <v>1366915</v>
      </c>
      <c r="O26" s="314">
        <v>1352690</v>
      </c>
      <c r="P26" s="314">
        <v>1345489</v>
      </c>
      <c r="Q26" s="314">
        <v>1347121</v>
      </c>
      <c r="R26" s="314">
        <v>1367636</v>
      </c>
      <c r="S26" s="314">
        <v>1369724</v>
      </c>
      <c r="T26" s="314">
        <v>1356757</v>
      </c>
      <c r="U26" s="314">
        <v>1261800</v>
      </c>
      <c r="V26" s="314">
        <v>1270023</v>
      </c>
      <c r="W26" s="315">
        <v>1063273</v>
      </c>
      <c r="X26" s="315">
        <v>1051767</v>
      </c>
      <c r="Y26" s="315">
        <v>1056260</v>
      </c>
      <c r="Z26" s="315">
        <v>1057326</v>
      </c>
      <c r="AA26" s="315">
        <v>1063483</v>
      </c>
      <c r="AB26" s="315">
        <v>1063483</v>
      </c>
    </row>
    <row r="27" spans="1:28">
      <c r="A27" s="328" t="s">
        <v>24</v>
      </c>
      <c r="B27" s="314">
        <v>563502</v>
      </c>
      <c r="C27" s="315">
        <v>459197</v>
      </c>
      <c r="D27" s="315">
        <f t="shared" si="1"/>
        <v>104305</v>
      </c>
      <c r="E27" s="463">
        <f t="shared" si="0"/>
        <v>0.22714651881436507</v>
      </c>
      <c r="G27" s="314">
        <v>488845</v>
      </c>
      <c r="H27" s="314">
        <v>476977</v>
      </c>
      <c r="I27" s="314">
        <v>463930</v>
      </c>
      <c r="J27" s="314">
        <v>459197</v>
      </c>
      <c r="K27" s="314">
        <v>478192</v>
      </c>
      <c r="L27" s="314">
        <v>473051</v>
      </c>
      <c r="M27" s="314">
        <v>465852</v>
      </c>
      <c r="N27" s="471">
        <v>702723</v>
      </c>
      <c r="O27" s="314">
        <v>702723</v>
      </c>
      <c r="P27" s="314">
        <v>660733</v>
      </c>
      <c r="Q27" s="314">
        <v>657953</v>
      </c>
      <c r="R27" s="314">
        <v>660791</v>
      </c>
      <c r="S27" s="314">
        <v>669847</v>
      </c>
      <c r="T27" s="314">
        <v>612235</v>
      </c>
      <c r="U27" s="314">
        <v>431922</v>
      </c>
      <c r="V27" s="314">
        <v>438265</v>
      </c>
      <c r="W27" s="315">
        <v>445689</v>
      </c>
      <c r="X27" s="315">
        <v>495059</v>
      </c>
      <c r="Y27" s="315">
        <v>497340</v>
      </c>
      <c r="Z27" s="315">
        <v>499403</v>
      </c>
      <c r="AA27" s="315">
        <v>506627</v>
      </c>
      <c r="AB27" s="315">
        <v>506627</v>
      </c>
    </row>
    <row r="28" spans="1:28">
      <c r="A28" s="330" t="s">
        <v>424</v>
      </c>
      <c r="B28" s="314">
        <v>204392</v>
      </c>
      <c r="C28" s="315">
        <v>204392</v>
      </c>
      <c r="D28" s="315">
        <f t="shared" si="1"/>
        <v>0</v>
      </c>
      <c r="E28" s="463">
        <f t="shared" si="0"/>
        <v>0</v>
      </c>
      <c r="G28" s="314">
        <v>204392</v>
      </c>
      <c r="H28" s="314">
        <v>204392</v>
      </c>
      <c r="I28" s="314">
        <v>204392</v>
      </c>
      <c r="J28" s="314">
        <v>204392</v>
      </c>
      <c r="K28" s="314">
        <v>204392</v>
      </c>
      <c r="L28" s="314">
        <v>204392</v>
      </c>
      <c r="M28" s="314">
        <v>204392</v>
      </c>
      <c r="N28" s="472">
        <v>434758</v>
      </c>
      <c r="O28" s="473">
        <v>434758</v>
      </c>
      <c r="P28" s="314">
        <v>434758</v>
      </c>
      <c r="Q28" s="314">
        <v>434758</v>
      </c>
      <c r="R28" s="314">
        <v>434758</v>
      </c>
      <c r="S28" s="314">
        <v>434758</v>
      </c>
      <c r="T28" s="314">
        <v>434758</v>
      </c>
      <c r="U28" s="314">
        <v>264740</v>
      </c>
      <c r="V28" s="314">
        <v>264740</v>
      </c>
      <c r="W28" s="315">
        <v>264740</v>
      </c>
      <c r="X28" s="315">
        <v>327084</v>
      </c>
      <c r="Y28" s="315">
        <v>327084</v>
      </c>
      <c r="Z28" s="315">
        <v>327084</v>
      </c>
      <c r="AA28" s="315">
        <v>327084</v>
      </c>
      <c r="AB28" s="315">
        <v>327084</v>
      </c>
    </row>
    <row r="29" spans="1:28">
      <c r="A29" s="330" t="s">
        <v>425</v>
      </c>
      <c r="B29" s="314">
        <v>8151909</v>
      </c>
      <c r="C29" s="315">
        <v>2980991</v>
      </c>
      <c r="D29" s="315">
        <f t="shared" si="1"/>
        <v>5170918</v>
      </c>
      <c r="E29" s="463">
        <f t="shared" si="0"/>
        <v>1.7346305305852987</v>
      </c>
      <c r="G29" s="314">
        <v>7419487</v>
      </c>
      <c r="H29" s="314">
        <v>6752744</v>
      </c>
      <c r="I29" s="314">
        <v>3281269</v>
      </c>
      <c r="J29" s="314">
        <v>2980991</v>
      </c>
      <c r="K29" s="314">
        <v>3494184</v>
      </c>
      <c r="L29" s="314">
        <v>3402892</v>
      </c>
      <c r="M29" s="314">
        <v>3153328</v>
      </c>
      <c r="N29" s="471">
        <v>2675920</v>
      </c>
      <c r="O29" s="314">
        <v>2679200</v>
      </c>
      <c r="P29" s="314">
        <v>2640208</v>
      </c>
      <c r="Q29" s="314">
        <v>2936605</v>
      </c>
      <c r="R29" s="314">
        <v>2558012</v>
      </c>
      <c r="S29" s="314">
        <v>2808403</v>
      </c>
      <c r="T29" s="314">
        <v>2893584</v>
      </c>
      <c r="U29" s="314">
        <v>2669393</v>
      </c>
      <c r="V29" s="314">
        <v>2486591</v>
      </c>
      <c r="W29" s="315">
        <v>2437451</v>
      </c>
      <c r="X29" s="315">
        <v>2477622</v>
      </c>
      <c r="Y29" s="315">
        <v>2610017</v>
      </c>
      <c r="Z29" s="315">
        <v>2489238</v>
      </c>
      <c r="AA29" s="315">
        <v>2550510</v>
      </c>
      <c r="AB29" s="315">
        <v>2553026</v>
      </c>
    </row>
    <row r="30" spans="1:28">
      <c r="A30" s="331" t="s">
        <v>426</v>
      </c>
      <c r="B30" s="318">
        <v>152302794</v>
      </c>
      <c r="C30" s="319">
        <v>136347873</v>
      </c>
      <c r="D30" s="319">
        <f t="shared" si="1"/>
        <v>15954921</v>
      </c>
      <c r="E30" s="464">
        <f t="shared" si="0"/>
        <v>0.11701628084803348</v>
      </c>
      <c r="G30" s="318">
        <v>162954262</v>
      </c>
      <c r="H30" s="318">
        <v>161679069</v>
      </c>
      <c r="I30" s="318">
        <v>135821912</v>
      </c>
      <c r="J30" s="318">
        <v>136347873</v>
      </c>
      <c r="K30" s="318">
        <v>134174312</v>
      </c>
      <c r="L30" s="318">
        <v>134801623</v>
      </c>
      <c r="M30" s="318">
        <v>128998899</v>
      </c>
      <c r="N30" s="474">
        <v>93061783</v>
      </c>
      <c r="O30" s="318">
        <v>93050838</v>
      </c>
      <c r="P30" s="318">
        <v>88617989</v>
      </c>
      <c r="Q30" s="318">
        <v>85935547</v>
      </c>
      <c r="R30" s="318">
        <v>80099316</v>
      </c>
      <c r="S30" s="318">
        <v>79033498</v>
      </c>
      <c r="T30" s="318">
        <v>80695426</v>
      </c>
      <c r="U30" s="318">
        <v>71582668</v>
      </c>
      <c r="V30" s="318">
        <v>71097409</v>
      </c>
      <c r="W30" s="319">
        <v>70634767</v>
      </c>
      <c r="X30" s="319">
        <v>71221877</v>
      </c>
      <c r="Y30" s="319">
        <f>SUM(Y11:Y29)-Y12-Y20-Y28-Y17</f>
        <v>70296735</v>
      </c>
      <c r="Z30" s="319">
        <f t="shared" ref="Z30:AB30" si="2">SUM(Z11:Z29)-Z12-Z20-Z28-Z17</f>
        <v>68938194</v>
      </c>
      <c r="AA30" s="319">
        <f t="shared" si="2"/>
        <v>70320839</v>
      </c>
      <c r="AB30" s="319">
        <f t="shared" si="2"/>
        <v>71338807</v>
      </c>
    </row>
    <row r="31" spans="1:28">
      <c r="N31" s="475"/>
    </row>
    <row r="32" spans="1:28" ht="13.5" thickBot="1">
      <c r="N32" s="475"/>
    </row>
    <row r="33" spans="1:28" ht="34.5" thickBot="1">
      <c r="A33" s="332" t="s">
        <v>187</v>
      </c>
      <c r="B33" s="327" t="s">
        <v>557</v>
      </c>
      <c r="C33" s="322" t="s">
        <v>532</v>
      </c>
      <c r="D33" s="321" t="str">
        <f>+D10</f>
        <v>Variazioni 30.09.2022 - 31.12.2021</v>
      </c>
      <c r="E33" s="322" t="s">
        <v>463</v>
      </c>
      <c r="G33" s="327" t="s">
        <v>543</v>
      </c>
      <c r="H33" s="327" t="s">
        <v>541</v>
      </c>
      <c r="I33" s="327" t="s">
        <v>539</v>
      </c>
      <c r="J33" s="327" t="s">
        <v>532</v>
      </c>
      <c r="K33" s="327" t="s">
        <v>530</v>
      </c>
      <c r="L33" s="327" t="s">
        <v>528</v>
      </c>
      <c r="M33" s="327" t="s">
        <v>525</v>
      </c>
      <c r="N33" s="470" t="s">
        <v>522</v>
      </c>
      <c r="O33" s="327" t="s">
        <v>522</v>
      </c>
      <c r="P33" s="327" t="s">
        <v>514</v>
      </c>
      <c r="Q33" s="327" t="s">
        <v>511</v>
      </c>
      <c r="R33" s="327" t="s">
        <v>509</v>
      </c>
      <c r="S33" s="327" t="s">
        <v>507</v>
      </c>
      <c r="T33" s="327" t="s">
        <v>499</v>
      </c>
      <c r="U33" s="327" t="s">
        <v>497</v>
      </c>
      <c r="V33" s="327" t="s">
        <v>495</v>
      </c>
      <c r="W33" s="322" t="s">
        <v>490</v>
      </c>
      <c r="X33" s="322">
        <v>43373</v>
      </c>
      <c r="Y33" s="322">
        <v>43281</v>
      </c>
      <c r="Z33" s="322">
        <v>43190</v>
      </c>
      <c r="AA33" s="322" t="s">
        <v>312</v>
      </c>
      <c r="AB33" s="322" t="s">
        <v>306</v>
      </c>
    </row>
    <row r="34" spans="1:28">
      <c r="A34" s="328" t="s">
        <v>35</v>
      </c>
      <c r="B34" s="314">
        <v>22000489</v>
      </c>
      <c r="C34" s="315">
        <v>23633494</v>
      </c>
      <c r="D34" s="315">
        <f t="shared" ref="D34:D53" si="3">+B34-C34</f>
        <v>-1633005</v>
      </c>
      <c r="E34" s="463">
        <f t="shared" ref="E34:E53" si="4">+D34/C34</f>
        <v>-6.9097061991764741E-2</v>
      </c>
      <c r="G34" s="314">
        <v>29173060</v>
      </c>
      <c r="H34" s="314">
        <v>28756017</v>
      </c>
      <c r="I34" s="314">
        <v>23871648</v>
      </c>
      <c r="J34" s="314">
        <v>23633494</v>
      </c>
      <c r="K34" s="314">
        <v>23273048</v>
      </c>
      <c r="L34" s="314">
        <v>22710245</v>
      </c>
      <c r="M34" s="314">
        <v>22258572</v>
      </c>
      <c r="N34" s="471">
        <v>20180999</v>
      </c>
      <c r="O34" s="314">
        <v>20180999</v>
      </c>
      <c r="P34" s="314">
        <v>19188980</v>
      </c>
      <c r="Q34" s="314">
        <v>16600757</v>
      </c>
      <c r="R34" s="314">
        <v>14092713</v>
      </c>
      <c r="S34" s="314">
        <v>12213133</v>
      </c>
      <c r="T34" s="314">
        <v>12353388</v>
      </c>
      <c r="U34" s="314">
        <v>12504749</v>
      </c>
      <c r="V34" s="314">
        <v>13033898</v>
      </c>
      <c r="W34" s="414">
        <v>13126248</v>
      </c>
      <c r="X34" s="414">
        <v>12730558</v>
      </c>
      <c r="Y34" s="414">
        <v>12622968</v>
      </c>
      <c r="Z34" s="414">
        <v>12626209</v>
      </c>
      <c r="AA34" s="315">
        <v>12984226</v>
      </c>
      <c r="AB34" s="315">
        <v>12984226</v>
      </c>
    </row>
    <row r="35" spans="1:28">
      <c r="A35" s="328" t="s">
        <v>427</v>
      </c>
      <c r="B35" s="438">
        <v>114831032</v>
      </c>
      <c r="C35" s="333">
        <v>101388140</v>
      </c>
      <c r="D35" s="315">
        <f t="shared" si="3"/>
        <v>13442892</v>
      </c>
      <c r="E35" s="463">
        <f t="shared" si="4"/>
        <v>0.13258840728313984</v>
      </c>
      <c r="G35" s="438">
        <v>116678840</v>
      </c>
      <c r="H35" s="438">
        <v>114489033</v>
      </c>
      <c r="I35" s="438">
        <v>99371511</v>
      </c>
      <c r="J35" s="438">
        <v>101388140</v>
      </c>
      <c r="K35" s="438">
        <v>97917991.64271</v>
      </c>
      <c r="L35" s="438">
        <v>98497569</v>
      </c>
      <c r="M35" s="438">
        <v>94441876</v>
      </c>
      <c r="N35" s="476">
        <v>63140669</v>
      </c>
      <c r="O35" s="438">
        <v>63140669</v>
      </c>
      <c r="P35" s="438">
        <v>59780401</v>
      </c>
      <c r="Q35" s="438">
        <v>59814831</v>
      </c>
      <c r="R35" s="438">
        <v>57136313</v>
      </c>
      <c r="S35" s="438">
        <v>58055608</v>
      </c>
      <c r="T35" s="438">
        <v>58166847</v>
      </c>
      <c r="U35" s="438">
        <v>51029054</v>
      </c>
      <c r="V35" s="438">
        <v>50621245</v>
      </c>
      <c r="W35" s="414">
        <v>49996419</v>
      </c>
      <c r="X35" s="414">
        <v>51184053</v>
      </c>
      <c r="Y35" s="414">
        <v>49879284</v>
      </c>
      <c r="Z35" s="414">
        <v>48919211</v>
      </c>
      <c r="AA35" s="418">
        <v>50246932</v>
      </c>
      <c r="AB35" s="418">
        <v>50246417</v>
      </c>
    </row>
    <row r="36" spans="1:28">
      <c r="A36" s="329" t="s">
        <v>428</v>
      </c>
      <c r="B36" s="439">
        <v>107414943</v>
      </c>
      <c r="C36" s="334">
        <v>96627735</v>
      </c>
      <c r="D36" s="315">
        <f t="shared" si="3"/>
        <v>10787208</v>
      </c>
      <c r="E36" s="463">
        <f t="shared" si="4"/>
        <v>0.11163676764233374</v>
      </c>
      <c r="G36" s="439">
        <v>109628998</v>
      </c>
      <c r="H36" s="439">
        <v>107628871</v>
      </c>
      <c r="I36" s="439">
        <v>94468707</v>
      </c>
      <c r="J36" s="439">
        <v>96627735</v>
      </c>
      <c r="K36" s="439">
        <v>93238224.64271</v>
      </c>
      <c r="L36" s="439">
        <v>93768069</v>
      </c>
      <c r="M36" s="439">
        <v>89372036</v>
      </c>
      <c r="N36" s="477">
        <v>58458479</v>
      </c>
      <c r="O36" s="478">
        <v>58458479</v>
      </c>
      <c r="P36" s="439">
        <v>55145698</v>
      </c>
      <c r="Q36" s="439">
        <v>54457590</v>
      </c>
      <c r="R36" s="439">
        <v>51700785</v>
      </c>
      <c r="S36" s="439">
        <v>52220719</v>
      </c>
      <c r="T36" s="439">
        <v>51769432</v>
      </c>
      <c r="U36" s="439">
        <v>45465848</v>
      </c>
      <c r="V36" s="439">
        <v>44796953</v>
      </c>
      <c r="W36" s="416">
        <v>44594863</v>
      </c>
      <c r="X36" s="416">
        <v>44387688</v>
      </c>
      <c r="Y36" s="416">
        <v>43291051</v>
      </c>
      <c r="Z36" s="416">
        <v>41900213</v>
      </c>
      <c r="AA36" s="334">
        <v>42694078</v>
      </c>
      <c r="AB36" s="334">
        <v>42694078</v>
      </c>
    </row>
    <row r="37" spans="1:28">
      <c r="A37" s="329" t="s">
        <v>429</v>
      </c>
      <c r="B37" s="439">
        <v>6536891</v>
      </c>
      <c r="C37" s="334">
        <v>4760405</v>
      </c>
      <c r="D37" s="315">
        <f t="shared" si="3"/>
        <v>1776486</v>
      </c>
      <c r="E37" s="463">
        <f t="shared" si="4"/>
        <v>0.37317959291278791</v>
      </c>
      <c r="G37" s="439">
        <v>6449592</v>
      </c>
      <c r="H37" s="439">
        <v>6365262</v>
      </c>
      <c r="I37" s="439">
        <v>4552899</v>
      </c>
      <c r="J37" s="439">
        <v>4760405</v>
      </c>
      <c r="K37" s="439">
        <v>4679767</v>
      </c>
      <c r="L37" s="439">
        <v>4729500</v>
      </c>
      <c r="M37" s="439">
        <v>5069840</v>
      </c>
      <c r="N37" s="477">
        <v>4682190</v>
      </c>
      <c r="O37" s="478">
        <v>4682190</v>
      </c>
      <c r="P37" s="439">
        <v>4634703</v>
      </c>
      <c r="Q37" s="439">
        <v>5357241</v>
      </c>
      <c r="R37" s="439">
        <v>5435528</v>
      </c>
      <c r="S37" s="439">
        <v>5834889</v>
      </c>
      <c r="T37" s="439">
        <v>6397415</v>
      </c>
      <c r="U37" s="439">
        <v>5563206</v>
      </c>
      <c r="V37" s="439">
        <v>5824292</v>
      </c>
      <c r="W37" s="416">
        <v>5401556</v>
      </c>
      <c r="X37" s="416">
        <v>6796365</v>
      </c>
      <c r="Y37" s="416">
        <v>6588233</v>
      </c>
      <c r="Z37" s="416">
        <v>7018998</v>
      </c>
      <c r="AA37" s="334">
        <v>7552854</v>
      </c>
      <c r="AB37" s="334">
        <v>7552339</v>
      </c>
    </row>
    <row r="38" spans="1:28">
      <c r="A38" s="329" t="s">
        <v>538</v>
      </c>
      <c r="B38" s="439">
        <v>879198</v>
      </c>
      <c r="C38" s="334">
        <v>0</v>
      </c>
      <c r="D38" s="315"/>
      <c r="E38" s="463"/>
      <c r="G38" s="439">
        <v>600250</v>
      </c>
      <c r="H38" s="439">
        <v>494900</v>
      </c>
      <c r="I38" s="439">
        <v>349905</v>
      </c>
      <c r="J38" s="439"/>
      <c r="K38" s="439"/>
      <c r="L38" s="439"/>
      <c r="M38" s="439"/>
      <c r="N38" s="477"/>
      <c r="O38" s="478"/>
      <c r="P38" s="439"/>
      <c r="Q38" s="439"/>
      <c r="R38" s="439"/>
      <c r="S38" s="439"/>
      <c r="T38" s="439"/>
      <c r="U38" s="439"/>
      <c r="V38" s="439"/>
      <c r="W38" s="416"/>
      <c r="X38" s="416"/>
      <c r="Y38" s="416"/>
      <c r="Z38" s="416"/>
      <c r="AA38" s="334"/>
      <c r="AB38" s="334"/>
    </row>
    <row r="39" spans="1:28">
      <c r="A39" s="328" t="s">
        <v>38</v>
      </c>
      <c r="B39" s="438">
        <v>471598</v>
      </c>
      <c r="C39" s="333">
        <v>123957</v>
      </c>
      <c r="D39" s="315">
        <f t="shared" si="3"/>
        <v>347641</v>
      </c>
      <c r="E39" s="463">
        <f t="shared" si="4"/>
        <v>2.8045289898916561</v>
      </c>
      <c r="G39" s="438">
        <v>467251</v>
      </c>
      <c r="H39" s="438">
        <v>318158</v>
      </c>
      <c r="I39" s="438">
        <v>175013</v>
      </c>
      <c r="J39" s="438">
        <v>123957</v>
      </c>
      <c r="K39" s="438">
        <v>122314</v>
      </c>
      <c r="L39" s="438">
        <v>138979</v>
      </c>
      <c r="M39" s="438">
        <v>147324</v>
      </c>
      <c r="N39" s="476">
        <v>170094</v>
      </c>
      <c r="O39" s="438">
        <v>170094</v>
      </c>
      <c r="P39" s="438">
        <v>167410</v>
      </c>
      <c r="Q39" s="438">
        <v>166835</v>
      </c>
      <c r="R39" s="438">
        <v>164498</v>
      </c>
      <c r="S39" s="438">
        <v>165970</v>
      </c>
      <c r="T39" s="438">
        <v>247347</v>
      </c>
      <c r="U39" s="438">
        <v>220086</v>
      </c>
      <c r="V39" s="438">
        <v>167982</v>
      </c>
      <c r="W39" s="415">
        <v>143824</v>
      </c>
      <c r="X39" s="415">
        <v>150490</v>
      </c>
      <c r="Y39" s="415">
        <v>241013</v>
      </c>
      <c r="Z39" s="415">
        <v>315365</v>
      </c>
      <c r="AA39" s="333">
        <v>170046</v>
      </c>
      <c r="AB39" s="333">
        <v>170046</v>
      </c>
    </row>
    <row r="40" spans="1:28">
      <c r="A40" s="328" t="s">
        <v>535</v>
      </c>
      <c r="B40" s="438">
        <v>231689</v>
      </c>
      <c r="C40" s="333">
        <v>249178</v>
      </c>
      <c r="D40" s="315"/>
      <c r="E40" s="463"/>
      <c r="G40" s="438">
        <v>314059</v>
      </c>
      <c r="H40" s="438">
        <v>300771</v>
      </c>
      <c r="I40" s="438">
        <v>58051</v>
      </c>
      <c r="J40" s="438">
        <v>249178</v>
      </c>
      <c r="K40" s="438">
        <v>293020</v>
      </c>
      <c r="L40" s="438">
        <v>327519</v>
      </c>
      <c r="M40" s="438">
        <v>344047</v>
      </c>
      <c r="N40" s="476">
        <v>469240</v>
      </c>
      <c r="O40" s="438">
        <v>469240</v>
      </c>
      <c r="P40" s="438">
        <v>459681</v>
      </c>
      <c r="Q40" s="438">
        <v>444191</v>
      </c>
      <c r="R40" s="438">
        <v>396146</v>
      </c>
      <c r="S40" s="438">
        <v>294114</v>
      </c>
      <c r="T40" s="438">
        <v>419671</v>
      </c>
      <c r="U40" s="438">
        <v>306649</v>
      </c>
      <c r="V40" s="438">
        <v>206666</v>
      </c>
      <c r="W40" s="415">
        <v>92374</v>
      </c>
      <c r="X40" s="415">
        <v>27812</v>
      </c>
      <c r="Y40" s="415">
        <v>42918</v>
      </c>
      <c r="Z40" s="415">
        <v>18898</v>
      </c>
      <c r="AA40" s="333">
        <v>23795</v>
      </c>
      <c r="AB40" s="333">
        <v>23795</v>
      </c>
    </row>
    <row r="41" spans="1:28">
      <c r="A41" s="329" t="s">
        <v>536</v>
      </c>
      <c r="B41" s="439">
        <v>512981</v>
      </c>
      <c r="C41" s="334">
        <v>249178</v>
      </c>
      <c r="D41" s="315">
        <f t="shared" si="3"/>
        <v>263803</v>
      </c>
      <c r="E41" s="463">
        <f t="shared" si="4"/>
        <v>1.0586929825265472</v>
      </c>
      <c r="G41" s="439">
        <v>588668</v>
      </c>
      <c r="H41" s="439">
        <v>472637</v>
      </c>
      <c r="I41" s="439">
        <v>149861</v>
      </c>
      <c r="J41" s="439">
        <v>249178</v>
      </c>
      <c r="K41" s="439">
        <v>293020</v>
      </c>
      <c r="L41" s="439">
        <v>327519</v>
      </c>
      <c r="M41" s="439">
        <v>344047</v>
      </c>
      <c r="N41" s="477">
        <v>469240</v>
      </c>
      <c r="O41" s="478">
        <v>469240</v>
      </c>
      <c r="P41" s="439">
        <v>459681</v>
      </c>
      <c r="Q41" s="439">
        <v>444191</v>
      </c>
      <c r="R41" s="439">
        <v>396146</v>
      </c>
      <c r="S41" s="439">
        <v>294114</v>
      </c>
      <c r="T41" s="439">
        <v>419671</v>
      </c>
      <c r="U41" s="439">
        <v>306649</v>
      </c>
      <c r="V41" s="439">
        <v>206666</v>
      </c>
      <c r="W41" s="416">
        <v>92374</v>
      </c>
      <c r="X41" s="416">
        <v>27812</v>
      </c>
      <c r="Y41" s="416">
        <v>42918</v>
      </c>
      <c r="Z41" s="416">
        <v>18898</v>
      </c>
      <c r="AA41" s="334">
        <v>23795</v>
      </c>
      <c r="AB41" s="334">
        <v>23795</v>
      </c>
    </row>
    <row r="42" spans="1:28">
      <c r="A42" s="329" t="s">
        <v>537</v>
      </c>
      <c r="B42" s="439">
        <v>-281292</v>
      </c>
      <c r="C42" s="334">
        <v>0</v>
      </c>
      <c r="D42" s="315"/>
      <c r="E42" s="463"/>
      <c r="G42" s="439">
        <v>-274609</v>
      </c>
      <c r="H42" s="439">
        <v>-171866</v>
      </c>
      <c r="I42" s="439">
        <v>-91810</v>
      </c>
      <c r="J42" s="439">
        <v>0</v>
      </c>
      <c r="K42" s="439">
        <v>0</v>
      </c>
      <c r="L42" s="439">
        <v>0</v>
      </c>
      <c r="M42" s="439">
        <v>0</v>
      </c>
      <c r="N42" s="477">
        <v>0</v>
      </c>
      <c r="O42" s="478">
        <v>0</v>
      </c>
      <c r="P42" s="439">
        <v>0</v>
      </c>
      <c r="Q42" s="439">
        <v>0</v>
      </c>
      <c r="R42" s="439">
        <v>0</v>
      </c>
      <c r="S42" s="439">
        <v>0</v>
      </c>
      <c r="T42" s="439">
        <v>0</v>
      </c>
      <c r="U42" s="439">
        <v>0</v>
      </c>
      <c r="V42" s="439">
        <v>0</v>
      </c>
      <c r="W42" s="416">
        <v>0</v>
      </c>
      <c r="X42" s="416">
        <v>0</v>
      </c>
      <c r="Y42" s="416">
        <v>0</v>
      </c>
      <c r="Z42" s="416">
        <v>0</v>
      </c>
      <c r="AA42" s="334">
        <v>0</v>
      </c>
      <c r="AB42" s="334">
        <v>0</v>
      </c>
    </row>
    <row r="43" spans="1:28">
      <c r="A43" s="328" t="s">
        <v>430</v>
      </c>
      <c r="B43" s="438">
        <v>6647457</v>
      </c>
      <c r="C43" s="333">
        <v>4094295</v>
      </c>
      <c r="D43" s="315">
        <f t="shared" si="3"/>
        <v>2553162</v>
      </c>
      <c r="E43" s="463">
        <f t="shared" si="4"/>
        <v>0.62359014189256023</v>
      </c>
      <c r="G43" s="438">
        <v>8289556</v>
      </c>
      <c r="H43" s="438">
        <v>9778444</v>
      </c>
      <c r="I43" s="438">
        <v>5438196</v>
      </c>
      <c r="J43" s="438">
        <v>4094295</v>
      </c>
      <c r="K43" s="438">
        <v>5620737.2982299998</v>
      </c>
      <c r="L43" s="438">
        <v>6252607</v>
      </c>
      <c r="M43" s="438">
        <v>4977929</v>
      </c>
      <c r="N43" s="476">
        <v>2766652</v>
      </c>
      <c r="O43" s="438">
        <v>2759082</v>
      </c>
      <c r="P43" s="438">
        <v>3568127</v>
      </c>
      <c r="Q43" s="438">
        <v>3553948</v>
      </c>
      <c r="R43" s="438">
        <v>3125839</v>
      </c>
      <c r="S43" s="438">
        <v>3013126</v>
      </c>
      <c r="T43" s="438">
        <v>4075781</v>
      </c>
      <c r="U43" s="438">
        <v>2572406</v>
      </c>
      <c r="V43" s="438">
        <v>2106145</v>
      </c>
      <c r="W43" s="415">
        <v>2379334</v>
      </c>
      <c r="X43" s="415">
        <v>2272860</v>
      </c>
      <c r="Y43" s="415">
        <v>2772599</v>
      </c>
      <c r="Z43" s="415">
        <v>2223795</v>
      </c>
      <c r="AA43" s="333">
        <v>2262970</v>
      </c>
      <c r="AB43" s="333">
        <v>2197592</v>
      </c>
    </row>
    <row r="44" spans="1:28">
      <c r="A44" s="328" t="s">
        <v>59</v>
      </c>
      <c r="B44" s="438">
        <v>180356</v>
      </c>
      <c r="C44" s="333">
        <v>162497</v>
      </c>
      <c r="D44" s="315">
        <f t="shared" si="3"/>
        <v>17859</v>
      </c>
      <c r="E44" s="463">
        <f t="shared" si="4"/>
        <v>0.10990356745047601</v>
      </c>
      <c r="G44" s="438">
        <v>174567</v>
      </c>
      <c r="H44" s="438">
        <v>178919</v>
      </c>
      <c r="I44" s="438">
        <v>168816</v>
      </c>
      <c r="J44" s="438">
        <v>162497</v>
      </c>
      <c r="K44" s="438">
        <v>154084</v>
      </c>
      <c r="L44" s="438">
        <v>146354</v>
      </c>
      <c r="M44" s="438">
        <v>140657</v>
      </c>
      <c r="N44" s="476">
        <v>133983</v>
      </c>
      <c r="O44" s="438">
        <v>133935</v>
      </c>
      <c r="P44" s="438">
        <v>137257</v>
      </c>
      <c r="Q44" s="438">
        <v>139442</v>
      </c>
      <c r="R44" s="438">
        <v>135791</v>
      </c>
      <c r="S44" s="438">
        <v>131662</v>
      </c>
      <c r="T44" s="438">
        <v>176160</v>
      </c>
      <c r="U44" s="438">
        <v>505929</v>
      </c>
      <c r="V44" s="438">
        <v>510166</v>
      </c>
      <c r="W44" s="415">
        <v>507457</v>
      </c>
      <c r="X44" s="415">
        <v>474455</v>
      </c>
      <c r="Y44" s="415">
        <v>474358</v>
      </c>
      <c r="Z44" s="415">
        <v>493872</v>
      </c>
      <c r="AA44" s="333">
        <v>451825</v>
      </c>
      <c r="AB44" s="333">
        <v>653010</v>
      </c>
    </row>
    <row r="45" spans="1:28">
      <c r="A45" s="328" t="s">
        <v>431</v>
      </c>
      <c r="B45" s="438">
        <v>7940173</v>
      </c>
      <c r="C45" s="333">
        <v>6696312</v>
      </c>
      <c r="D45" s="315">
        <f t="shared" si="3"/>
        <v>1243861</v>
      </c>
      <c r="E45" s="463">
        <f t="shared" si="4"/>
        <v>0.18575314292404535</v>
      </c>
      <c r="G45" s="438">
        <v>7856929</v>
      </c>
      <c r="H45" s="438">
        <v>7857727</v>
      </c>
      <c r="I45" s="438">
        <v>6738677</v>
      </c>
      <c r="J45" s="438">
        <v>6696312</v>
      </c>
      <c r="K45" s="438">
        <v>6793117</v>
      </c>
      <c r="L45" s="438">
        <v>6728350</v>
      </c>
      <c r="M45" s="438">
        <v>6688494</v>
      </c>
      <c r="N45" s="476">
        <v>6200146</v>
      </c>
      <c r="O45" s="438">
        <v>6196819</v>
      </c>
      <c r="P45" s="438">
        <v>5316133</v>
      </c>
      <c r="Q45" s="438">
        <v>5215543</v>
      </c>
      <c r="R45" s="438">
        <v>5048016</v>
      </c>
      <c r="S45" s="438">
        <v>5159885</v>
      </c>
      <c r="T45" s="438">
        <v>5256232</v>
      </c>
      <c r="U45" s="438">
        <v>4443795</v>
      </c>
      <c r="V45" s="438">
        <v>4451307</v>
      </c>
      <c r="W45" s="415">
        <v>4389111</v>
      </c>
      <c r="X45" s="415">
        <v>4381649</v>
      </c>
      <c r="Y45" s="415">
        <v>4263595</v>
      </c>
      <c r="Z45" s="415">
        <v>4340844</v>
      </c>
      <c r="AA45" s="333">
        <v>4181045</v>
      </c>
      <c r="AB45" s="333">
        <v>5063721</v>
      </c>
    </row>
    <row r="46" spans="1:28">
      <c r="A46" s="329" t="s">
        <v>432</v>
      </c>
      <c r="B46" s="439">
        <v>60681</v>
      </c>
      <c r="C46" s="334">
        <v>196370</v>
      </c>
      <c r="D46" s="315">
        <f t="shared" si="3"/>
        <v>-135689</v>
      </c>
      <c r="E46" s="463">
        <f t="shared" si="4"/>
        <v>-0.6909864032184142</v>
      </c>
      <c r="G46" s="439">
        <v>-37346</v>
      </c>
      <c r="H46" s="439">
        <v>33148</v>
      </c>
      <c r="I46" s="439">
        <v>126509</v>
      </c>
      <c r="J46" s="439">
        <v>196370</v>
      </c>
      <c r="K46" s="439">
        <v>233306</v>
      </c>
      <c r="L46" s="439">
        <v>234009</v>
      </c>
      <c r="M46" s="439">
        <v>240535</v>
      </c>
      <c r="N46" s="477">
        <v>118105</v>
      </c>
      <c r="O46" s="478">
        <v>118105</v>
      </c>
      <c r="P46" s="439">
        <v>53367</v>
      </c>
      <c r="Q46" s="439">
        <v>-2322</v>
      </c>
      <c r="R46" s="439">
        <v>-71110</v>
      </c>
      <c r="S46" s="439">
        <v>37750</v>
      </c>
      <c r="T46" s="439">
        <v>-39838</v>
      </c>
      <c r="U46" s="439">
        <v>15130</v>
      </c>
      <c r="V46" s="439">
        <v>14199</v>
      </c>
      <c r="W46" s="416">
        <v>949</v>
      </c>
      <c r="X46" s="416">
        <v>34557</v>
      </c>
      <c r="Y46" s="416">
        <v>60974</v>
      </c>
      <c r="Z46" s="416">
        <v>140229</v>
      </c>
      <c r="AA46" s="334">
        <v>204422</v>
      </c>
      <c r="AB46" s="334">
        <v>75089</v>
      </c>
    </row>
    <row r="47" spans="1:28">
      <c r="A47" s="329" t="s">
        <v>433</v>
      </c>
      <c r="B47" s="439">
        <v>2944603</v>
      </c>
      <c r="C47" s="334">
        <v>2493508</v>
      </c>
      <c r="D47" s="315">
        <f t="shared" si="3"/>
        <v>451095</v>
      </c>
      <c r="E47" s="463">
        <f t="shared" si="4"/>
        <v>0.18090778132654878</v>
      </c>
      <c r="G47" s="439">
        <v>2959997</v>
      </c>
      <c r="H47" s="439">
        <v>2971945</v>
      </c>
      <c r="I47" s="439">
        <v>3018131</v>
      </c>
      <c r="J47" s="439">
        <v>2493508</v>
      </c>
      <c r="K47" s="439">
        <v>2492344</v>
      </c>
      <c r="L47" s="439">
        <v>2508116</v>
      </c>
      <c r="M47" s="439">
        <v>2563320</v>
      </c>
      <c r="N47" s="477">
        <v>2360743</v>
      </c>
      <c r="O47" s="478">
        <v>2348691</v>
      </c>
      <c r="P47" s="439">
        <v>2351088</v>
      </c>
      <c r="Q47" s="439">
        <v>2405839</v>
      </c>
      <c r="R47" s="439">
        <v>2405697</v>
      </c>
      <c r="S47" s="439">
        <v>2035205</v>
      </c>
      <c r="T47" s="439">
        <v>2088106</v>
      </c>
      <c r="U47" s="439">
        <v>1961433</v>
      </c>
      <c r="V47" s="439">
        <v>2022397</v>
      </c>
      <c r="W47" s="416">
        <v>1619469</v>
      </c>
      <c r="X47" s="416">
        <v>1622226</v>
      </c>
      <c r="Y47" s="416">
        <v>1527996</v>
      </c>
      <c r="Z47" s="416">
        <v>1582852</v>
      </c>
      <c r="AA47" s="334">
        <v>1433445</v>
      </c>
      <c r="AB47" s="334">
        <v>2445454</v>
      </c>
    </row>
    <row r="48" spans="1:28">
      <c r="A48" s="329" t="s">
        <v>500</v>
      </c>
      <c r="B48" s="439">
        <v>150000</v>
      </c>
      <c r="C48" s="334">
        <v>150000</v>
      </c>
      <c r="D48" s="315">
        <f t="shared" si="3"/>
        <v>0</v>
      </c>
      <c r="E48" s="463">
        <f t="shared" si="4"/>
        <v>0</v>
      </c>
      <c r="G48" s="439">
        <v>150000</v>
      </c>
      <c r="H48" s="439">
        <v>150000</v>
      </c>
      <c r="I48" s="439">
        <v>150000</v>
      </c>
      <c r="J48" s="439">
        <v>150000</v>
      </c>
      <c r="K48" s="439">
        <v>150000</v>
      </c>
      <c r="L48" s="439">
        <v>150000</v>
      </c>
      <c r="M48" s="439">
        <v>150000</v>
      </c>
      <c r="N48" s="477">
        <v>150000</v>
      </c>
      <c r="O48" s="478">
        <v>150000</v>
      </c>
      <c r="P48" s="439">
        <v>150000</v>
      </c>
      <c r="Q48" s="439">
        <v>150000</v>
      </c>
      <c r="R48" s="439">
        <v>150000</v>
      </c>
      <c r="S48" s="439">
        <v>150000</v>
      </c>
      <c r="T48" s="439">
        <v>150000</v>
      </c>
      <c r="U48" s="439"/>
      <c r="V48" s="439"/>
      <c r="W48" s="416"/>
      <c r="X48" s="416"/>
      <c r="Y48" s="416"/>
      <c r="Z48" s="416"/>
      <c r="AA48" s="334"/>
      <c r="AB48" s="334"/>
    </row>
    <row r="49" spans="1:28">
      <c r="A49" s="329" t="s">
        <v>501</v>
      </c>
      <c r="B49" s="439">
        <v>1237276</v>
      </c>
      <c r="C49" s="334">
        <v>1240428</v>
      </c>
      <c r="D49" s="315">
        <f t="shared" si="3"/>
        <v>-3152</v>
      </c>
      <c r="E49" s="463">
        <f t="shared" si="4"/>
        <v>-2.5410584088717764E-3</v>
      </c>
      <c r="G49" s="439">
        <v>1237324</v>
      </c>
      <c r="H49" s="439">
        <v>1237460</v>
      </c>
      <c r="I49" s="439">
        <v>1240356</v>
      </c>
      <c r="J49" s="439">
        <v>1240428</v>
      </c>
      <c r="K49" s="439">
        <v>1240515</v>
      </c>
      <c r="L49" s="439">
        <v>1240871</v>
      </c>
      <c r="M49" s="439">
        <v>1241197</v>
      </c>
      <c r="N49" s="477">
        <v>1241197</v>
      </c>
      <c r="O49" s="478">
        <v>1241197</v>
      </c>
      <c r="P49" s="439">
        <v>1002722</v>
      </c>
      <c r="Q49" s="439">
        <v>1002722</v>
      </c>
      <c r="R49" s="439">
        <v>1002722</v>
      </c>
      <c r="S49" s="439">
        <v>1002722</v>
      </c>
      <c r="T49" s="439">
        <v>999373</v>
      </c>
      <c r="U49" s="439">
        <v>930073</v>
      </c>
      <c r="V49" s="439">
        <v>930073</v>
      </c>
      <c r="W49" s="416">
        <v>930073</v>
      </c>
      <c r="X49" s="416">
        <v>930073</v>
      </c>
      <c r="Y49" s="416">
        <v>930073</v>
      </c>
      <c r="Z49" s="416">
        <v>930073</v>
      </c>
      <c r="AA49" s="334">
        <v>930073</v>
      </c>
      <c r="AB49" s="334">
        <v>930073</v>
      </c>
    </row>
    <row r="50" spans="1:28">
      <c r="A50" s="329" t="s">
        <v>502</v>
      </c>
      <c r="B50" s="439">
        <v>2104316</v>
      </c>
      <c r="C50" s="334">
        <v>2100435</v>
      </c>
      <c r="D50" s="315">
        <f t="shared" si="3"/>
        <v>3881</v>
      </c>
      <c r="E50" s="463">
        <f t="shared" si="4"/>
        <v>1.8477124976492964E-3</v>
      </c>
      <c r="G50" s="439">
        <v>2100435</v>
      </c>
      <c r="H50" s="439">
        <v>2100435</v>
      </c>
      <c r="I50" s="439">
        <v>2100435</v>
      </c>
      <c r="J50" s="439">
        <v>2100435</v>
      </c>
      <c r="K50" s="439">
        <v>2100435</v>
      </c>
      <c r="L50" s="439">
        <v>2100435</v>
      </c>
      <c r="M50" s="439">
        <v>2100435</v>
      </c>
      <c r="N50" s="477">
        <v>2100435</v>
      </c>
      <c r="O50" s="478">
        <v>2100435</v>
      </c>
      <c r="P50" s="439">
        <v>1565596</v>
      </c>
      <c r="Q50" s="439">
        <v>1561884</v>
      </c>
      <c r="R50" s="439">
        <v>1561884</v>
      </c>
      <c r="S50" s="439">
        <v>1561884</v>
      </c>
      <c r="T50" s="439">
        <v>1542925</v>
      </c>
      <c r="U50" s="439">
        <v>1443925</v>
      </c>
      <c r="V50" s="439">
        <v>1443925</v>
      </c>
      <c r="W50" s="416">
        <v>1443925</v>
      </c>
      <c r="X50" s="416">
        <v>1443925</v>
      </c>
      <c r="Y50" s="416">
        <v>1443925</v>
      </c>
      <c r="Z50" s="416">
        <v>1443925</v>
      </c>
      <c r="AA50" s="334">
        <v>1443925</v>
      </c>
      <c r="AB50" s="334">
        <v>1443925</v>
      </c>
    </row>
    <row r="51" spans="1:28">
      <c r="A51" s="329" t="s">
        <v>503</v>
      </c>
      <c r="B51" s="439">
        <v>-5678</v>
      </c>
      <c r="C51" s="334">
        <v>-9552</v>
      </c>
      <c r="D51" s="315">
        <f t="shared" si="3"/>
        <v>3874</v>
      </c>
      <c r="E51" s="463">
        <f t="shared" si="4"/>
        <v>-0.40556951423785592</v>
      </c>
      <c r="G51" s="439">
        <v>-19857</v>
      </c>
      <c r="H51" s="439">
        <v>-20069</v>
      </c>
      <c r="I51" s="439">
        <v>-9426</v>
      </c>
      <c r="J51" s="439">
        <v>-9552</v>
      </c>
      <c r="K51" s="439">
        <v>-9706</v>
      </c>
      <c r="L51" s="439">
        <v>-6889</v>
      </c>
      <c r="M51" s="439">
        <v>-7259</v>
      </c>
      <c r="N51" s="477">
        <v>-7259</v>
      </c>
      <c r="O51" s="478">
        <v>-7259</v>
      </c>
      <c r="P51" s="439">
        <v>-7259</v>
      </c>
      <c r="Q51" s="439">
        <v>-7259</v>
      </c>
      <c r="R51" s="439">
        <v>-7259</v>
      </c>
      <c r="S51" s="439">
        <v>-7259</v>
      </c>
      <c r="T51" s="439">
        <v>-7259</v>
      </c>
      <c r="U51" s="439">
        <v>-7258</v>
      </c>
      <c r="V51" s="439">
        <v>-7258</v>
      </c>
      <c r="W51" s="416">
        <v>-7258</v>
      </c>
      <c r="X51" s="416">
        <v>-7258</v>
      </c>
      <c r="Y51" s="416">
        <v>-7258</v>
      </c>
      <c r="Z51" s="416">
        <v>-7258</v>
      </c>
      <c r="AA51" s="334">
        <v>-7258</v>
      </c>
      <c r="AB51" s="334">
        <v>-7258</v>
      </c>
    </row>
    <row r="52" spans="1:28">
      <c r="A52" s="329" t="s">
        <v>504</v>
      </c>
      <c r="B52" s="439">
        <v>1448975</v>
      </c>
      <c r="C52" s="334">
        <v>525123</v>
      </c>
      <c r="D52" s="315">
        <f t="shared" si="3"/>
        <v>923852</v>
      </c>
      <c r="E52" s="463">
        <f t="shared" si="4"/>
        <v>1.7593059149951535</v>
      </c>
      <c r="G52" s="439">
        <v>1466376</v>
      </c>
      <c r="H52" s="439">
        <v>1384808</v>
      </c>
      <c r="I52" s="439">
        <v>112672</v>
      </c>
      <c r="J52" s="439">
        <v>525123</v>
      </c>
      <c r="K52" s="439">
        <v>586223</v>
      </c>
      <c r="L52" s="439">
        <v>501808</v>
      </c>
      <c r="M52" s="439">
        <v>400266</v>
      </c>
      <c r="N52" s="477">
        <v>236925</v>
      </c>
      <c r="O52" s="478">
        <v>245650</v>
      </c>
      <c r="P52" s="439">
        <v>200619</v>
      </c>
      <c r="Q52" s="439">
        <v>104679</v>
      </c>
      <c r="R52" s="439">
        <v>6082</v>
      </c>
      <c r="S52" s="439">
        <v>379583</v>
      </c>
      <c r="T52" s="439">
        <v>522925</v>
      </c>
      <c r="U52" s="439">
        <v>100492</v>
      </c>
      <c r="V52" s="439">
        <v>47971</v>
      </c>
      <c r="W52" s="416">
        <v>401953</v>
      </c>
      <c r="X52" s="416">
        <v>358126</v>
      </c>
      <c r="Y52" s="416">
        <v>307885</v>
      </c>
      <c r="Z52" s="416">
        <v>251023</v>
      </c>
      <c r="AA52" s="334">
        <v>176438</v>
      </c>
      <c r="AB52" s="334">
        <v>176438</v>
      </c>
    </row>
    <row r="53" spans="1:28">
      <c r="A53" s="331" t="s">
        <v>62</v>
      </c>
      <c r="B53" s="440">
        <v>152302794</v>
      </c>
      <c r="C53" s="335">
        <v>136347873</v>
      </c>
      <c r="D53" s="319">
        <f t="shared" si="3"/>
        <v>15954921</v>
      </c>
      <c r="E53" s="464">
        <f t="shared" si="4"/>
        <v>0.11701628084803348</v>
      </c>
      <c r="G53" s="440">
        <v>162954262</v>
      </c>
      <c r="H53" s="440">
        <v>161679069</v>
      </c>
      <c r="I53" s="440">
        <v>135821912</v>
      </c>
      <c r="J53" s="440">
        <v>136347873</v>
      </c>
      <c r="K53" s="440">
        <v>134174311.94093999</v>
      </c>
      <c r="L53" s="440">
        <v>134801623</v>
      </c>
      <c r="M53" s="440">
        <v>128998899</v>
      </c>
      <c r="N53" s="479">
        <v>93061783</v>
      </c>
      <c r="O53" s="440">
        <v>93050838</v>
      </c>
      <c r="P53" s="440">
        <v>88617989</v>
      </c>
      <c r="Q53" s="440">
        <v>85935547</v>
      </c>
      <c r="R53" s="440">
        <v>80099316</v>
      </c>
      <c r="S53" s="440">
        <v>79033498</v>
      </c>
      <c r="T53" s="440">
        <v>80695426</v>
      </c>
      <c r="U53" s="440">
        <v>71582668</v>
      </c>
      <c r="V53" s="440">
        <v>71097409</v>
      </c>
      <c r="W53" s="417">
        <v>70634767</v>
      </c>
      <c r="X53" s="417">
        <v>71221877</v>
      </c>
      <c r="Y53" s="417">
        <v>70296735</v>
      </c>
      <c r="Z53" s="417">
        <v>68938194</v>
      </c>
      <c r="AA53" s="335">
        <v>70320839</v>
      </c>
      <c r="AB53" s="335">
        <v>71338807</v>
      </c>
    </row>
    <row r="54" spans="1:28" ht="13.5" thickBot="1">
      <c r="N54" s="480"/>
    </row>
    <row r="55" spans="1:28" ht="13.5" thickTop="1">
      <c r="A55" s="568"/>
      <c r="B55" s="568"/>
      <c r="C55" s="568"/>
      <c r="D55" s="568"/>
      <c r="E55" s="568"/>
    </row>
    <row r="56" spans="1:28">
      <c r="A56" s="568"/>
      <c r="B56" s="568"/>
      <c r="C56" s="568"/>
      <c r="D56" s="568"/>
      <c r="E56" s="568"/>
    </row>
    <row r="57" spans="1:28">
      <c r="A57" s="568"/>
      <c r="B57" s="568"/>
      <c r="C57" s="568"/>
      <c r="D57" s="568"/>
      <c r="E57" s="568"/>
    </row>
    <row r="58" spans="1:28" ht="74.25" customHeight="1">
      <c r="A58" s="568"/>
      <c r="B58" s="568"/>
      <c r="C58" s="568"/>
      <c r="D58" s="568"/>
      <c r="E58" s="568"/>
    </row>
  </sheetData>
  <mergeCells count="1">
    <mergeCell ref="A55:E5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H44"/>
  <sheetViews>
    <sheetView topLeftCell="B10" zoomScaleNormal="100" workbookViewId="0">
      <selection activeCell="C13" sqref="C13:C38"/>
    </sheetView>
  </sheetViews>
  <sheetFormatPr defaultColWidth="52" defaultRowHeight="12.75"/>
  <cols>
    <col min="1" max="1" width="13.140625" style="455" customWidth="1"/>
    <col min="2" max="2" width="51" style="320" bestFit="1" customWidth="1"/>
    <col min="3" max="4" width="12.5703125" style="320" customWidth="1"/>
    <col min="5" max="5" width="13.7109375" style="320" customWidth="1"/>
    <col min="6" max="6" width="14.7109375" style="320" customWidth="1"/>
    <col min="7" max="7" width="12.5703125" style="70" customWidth="1"/>
    <col min="8" max="14" width="12.5703125" style="320" customWidth="1"/>
    <col min="15" max="18" width="12.5703125" style="70" customWidth="1"/>
    <col min="19" max="20" width="12.5703125" style="320" customWidth="1"/>
    <col min="21" max="21" width="12.5703125" style="70" customWidth="1"/>
    <col min="22" max="23" width="12.5703125" style="320" customWidth="1"/>
    <col min="24" max="25" width="11" style="320" customWidth="1"/>
    <col min="26" max="26" width="14.7109375" style="320" customWidth="1"/>
    <col min="27" max="29" width="10.7109375" style="320" customWidth="1"/>
    <col min="30" max="30" width="10.85546875" style="320" customWidth="1"/>
    <col min="31" max="34" width="12.5703125" style="320" bestFit="1" customWidth="1"/>
    <col min="35" max="35" width="18.85546875" style="320" customWidth="1"/>
    <col min="36" max="37" width="15.7109375" style="320" customWidth="1"/>
    <col min="38" max="16384" width="52" style="320"/>
  </cols>
  <sheetData>
    <row r="8" spans="1:34">
      <c r="A8" s="454" t="s">
        <v>471</v>
      </c>
    </row>
    <row r="10" spans="1:34" ht="13.5" thickBot="1"/>
    <row r="11" spans="1:34" ht="14.25" thickTop="1" thickBot="1">
      <c r="O11" s="570" t="s">
        <v>524</v>
      </c>
      <c r="P11" s="571"/>
      <c r="Q11" s="571"/>
      <c r="R11" s="572"/>
    </row>
    <row r="12" spans="1:34" ht="65.25" customHeight="1" thickBot="1">
      <c r="A12" s="569" t="s">
        <v>187</v>
      </c>
      <c r="B12" s="569">
        <f>$AM$65</f>
        <v>0</v>
      </c>
      <c r="C12" s="336" t="s">
        <v>557</v>
      </c>
      <c r="D12" s="321" t="s">
        <v>532</v>
      </c>
      <c r="E12" s="534" t="s">
        <v>558</v>
      </c>
      <c r="F12" s="321" t="s">
        <v>463</v>
      </c>
      <c r="H12" s="336" t="s">
        <v>543</v>
      </c>
      <c r="I12" s="336" t="s">
        <v>541</v>
      </c>
      <c r="J12" s="336" t="s">
        <v>539</v>
      </c>
      <c r="K12" s="336" t="s">
        <v>532</v>
      </c>
      <c r="L12" s="336" t="s">
        <v>530</v>
      </c>
      <c r="M12" s="336" t="s">
        <v>528</v>
      </c>
      <c r="N12" s="336" t="s">
        <v>525</v>
      </c>
      <c r="O12" s="481" t="s">
        <v>522</v>
      </c>
      <c r="P12" s="336" t="s">
        <v>514</v>
      </c>
      <c r="Q12" s="336" t="s">
        <v>511</v>
      </c>
      <c r="R12" s="482" t="s">
        <v>509</v>
      </c>
      <c r="S12" s="336" t="s">
        <v>522</v>
      </c>
      <c r="T12" s="336" t="s">
        <v>514</v>
      </c>
      <c r="U12" s="336" t="s">
        <v>511</v>
      </c>
      <c r="V12" s="336" t="s">
        <v>509</v>
      </c>
      <c r="W12" s="321" t="s">
        <v>507</v>
      </c>
      <c r="X12" s="321" t="s">
        <v>499</v>
      </c>
      <c r="Y12" s="321" t="s">
        <v>497</v>
      </c>
      <c r="Z12" s="321" t="s">
        <v>495</v>
      </c>
      <c r="AA12" s="419" t="s">
        <v>490</v>
      </c>
      <c r="AB12" s="419" t="s">
        <v>477</v>
      </c>
      <c r="AC12" s="419" t="s">
        <v>310</v>
      </c>
      <c r="AD12" s="336" t="s">
        <v>311</v>
      </c>
      <c r="AE12" s="321" t="s">
        <v>306</v>
      </c>
      <c r="AF12" s="321" t="s">
        <v>291</v>
      </c>
      <c r="AG12" s="321" t="s">
        <v>300</v>
      </c>
      <c r="AH12" s="321" t="s">
        <v>280</v>
      </c>
    </row>
    <row r="13" spans="1:34">
      <c r="A13" s="337" t="s">
        <v>188</v>
      </c>
      <c r="B13" s="338" t="s">
        <v>68</v>
      </c>
      <c r="C13" s="316">
        <v>1825893</v>
      </c>
      <c r="D13" s="317">
        <v>1505362</v>
      </c>
      <c r="E13" s="535">
        <f t="shared" ref="E13:E38" si="0">+C13-D13</f>
        <v>320531</v>
      </c>
      <c r="F13" s="539">
        <f>IF(D13=0,"n.s.",IF(E13=0,"-",IF(ABS(E13/D13)&gt;=1000,"--",ROUND(E13/D13,4))))</f>
        <v>0.21290000000000001</v>
      </c>
      <c r="H13" s="316">
        <v>1260430</v>
      </c>
      <c r="I13" s="316">
        <v>785449</v>
      </c>
      <c r="J13" s="316">
        <v>376429</v>
      </c>
      <c r="K13" s="316">
        <v>1505362</v>
      </c>
      <c r="L13" s="316">
        <v>1119419</v>
      </c>
      <c r="M13" s="316">
        <v>728322</v>
      </c>
      <c r="N13" s="316">
        <v>343513</v>
      </c>
      <c r="O13" s="483">
        <v>1238876</v>
      </c>
      <c r="P13" s="316">
        <v>943743</v>
      </c>
      <c r="Q13" s="316">
        <v>618251</v>
      </c>
      <c r="R13" s="484">
        <v>307971</v>
      </c>
      <c r="S13" s="316">
        <v>1238876</v>
      </c>
      <c r="T13" s="316">
        <v>943743</v>
      </c>
      <c r="U13" s="316">
        <v>618251</v>
      </c>
      <c r="V13" s="316">
        <v>307971</v>
      </c>
      <c r="W13" s="317">
        <v>1164539</v>
      </c>
      <c r="X13" s="317">
        <v>862093</v>
      </c>
      <c r="Y13" s="317">
        <v>546184</v>
      </c>
      <c r="Z13" s="317">
        <v>273896</v>
      </c>
      <c r="AA13" s="316">
        <v>1122437</v>
      </c>
      <c r="AB13" s="316">
        <v>850092</v>
      </c>
      <c r="AC13" s="316">
        <v>573502</v>
      </c>
      <c r="AD13" s="316">
        <v>293234</v>
      </c>
      <c r="AE13" s="317">
        <v>1124479</v>
      </c>
      <c r="AF13" s="317">
        <v>850337</v>
      </c>
      <c r="AG13" s="317">
        <v>570119</v>
      </c>
      <c r="AH13" s="317">
        <v>288114</v>
      </c>
    </row>
    <row r="14" spans="1:34">
      <c r="A14" s="337" t="s">
        <v>189</v>
      </c>
      <c r="B14" s="338" t="s">
        <v>71</v>
      </c>
      <c r="C14" s="316">
        <v>1942080</v>
      </c>
      <c r="D14" s="317">
        <v>1641575</v>
      </c>
      <c r="E14" s="535">
        <f t="shared" si="0"/>
        <v>300505</v>
      </c>
      <c r="F14" s="539">
        <f t="shared" ref="F14:F38" si="1">IF(D14=0,"n.s.",IF(E14=0,"-",IF(ABS(E14/D14)&gt;=1000,"--",ROUND(E14/D14,4))))</f>
        <v>0.18310000000000001</v>
      </c>
      <c r="H14" s="316">
        <v>1418014</v>
      </c>
      <c r="I14" s="316">
        <v>913969</v>
      </c>
      <c r="J14" s="316">
        <v>450559</v>
      </c>
      <c r="K14" s="316">
        <v>1641575</v>
      </c>
      <c r="L14" s="316">
        <v>1172409</v>
      </c>
      <c r="M14" s="316">
        <v>733958</v>
      </c>
      <c r="N14" s="316">
        <v>328132</v>
      </c>
      <c r="O14" s="483">
        <v>1072514</v>
      </c>
      <c r="P14" s="316">
        <v>774824</v>
      </c>
      <c r="Q14" s="316">
        <v>512697</v>
      </c>
      <c r="R14" s="484">
        <v>267595</v>
      </c>
      <c r="S14" s="316">
        <v>1072514</v>
      </c>
      <c r="T14" s="316">
        <v>774824</v>
      </c>
      <c r="U14" s="316">
        <v>512697</v>
      </c>
      <c r="V14" s="316">
        <v>267595</v>
      </c>
      <c r="W14" s="317">
        <v>931950</v>
      </c>
      <c r="X14" s="317">
        <v>656070</v>
      </c>
      <c r="Y14" s="317">
        <v>387754</v>
      </c>
      <c r="Z14" s="317">
        <v>192544</v>
      </c>
      <c r="AA14" s="339">
        <v>776265</v>
      </c>
      <c r="AB14" s="339">
        <v>577081</v>
      </c>
      <c r="AC14" s="339">
        <v>389056</v>
      </c>
      <c r="AD14" s="316">
        <v>198120</v>
      </c>
      <c r="AE14" s="317">
        <v>740628</v>
      </c>
      <c r="AF14" s="317">
        <v>544026</v>
      </c>
      <c r="AG14" s="317">
        <v>359224</v>
      </c>
      <c r="AH14" s="317">
        <v>177373</v>
      </c>
    </row>
    <row r="15" spans="1:34">
      <c r="A15" s="337" t="s">
        <v>190</v>
      </c>
      <c r="B15" s="338" t="s">
        <v>205</v>
      </c>
      <c r="C15" s="316">
        <v>22124</v>
      </c>
      <c r="D15" s="317">
        <v>20084</v>
      </c>
      <c r="E15" s="535">
        <f t="shared" si="0"/>
        <v>2040</v>
      </c>
      <c r="F15" s="539">
        <f t="shared" si="1"/>
        <v>0.1016</v>
      </c>
      <c r="H15" s="316">
        <v>19192</v>
      </c>
      <c r="I15" s="316">
        <v>15883</v>
      </c>
      <c r="J15" s="316">
        <v>286</v>
      </c>
      <c r="K15" s="316">
        <v>20084</v>
      </c>
      <c r="L15" s="316">
        <v>14624</v>
      </c>
      <c r="M15" s="316">
        <v>13947</v>
      </c>
      <c r="N15" s="316">
        <v>1678</v>
      </c>
      <c r="O15" s="483">
        <v>18492</v>
      </c>
      <c r="P15" s="316">
        <v>17393</v>
      </c>
      <c r="Q15" s="316">
        <v>12843</v>
      </c>
      <c r="R15" s="484">
        <v>809</v>
      </c>
      <c r="S15" s="316">
        <v>18492</v>
      </c>
      <c r="T15" s="316">
        <v>17393</v>
      </c>
      <c r="U15" s="316">
        <v>12843</v>
      </c>
      <c r="V15" s="316">
        <v>809</v>
      </c>
      <c r="W15" s="317">
        <v>14101</v>
      </c>
      <c r="X15" s="317">
        <v>13650</v>
      </c>
      <c r="Y15" s="317">
        <v>10226</v>
      </c>
      <c r="Z15" s="317">
        <v>539</v>
      </c>
      <c r="AA15" s="339">
        <v>34339</v>
      </c>
      <c r="AB15" s="339">
        <v>13786</v>
      </c>
      <c r="AC15" s="339">
        <v>13461</v>
      </c>
      <c r="AD15" s="316">
        <v>584</v>
      </c>
      <c r="AE15" s="317">
        <v>12416</v>
      </c>
      <c r="AF15" s="317">
        <v>11631</v>
      </c>
      <c r="AG15" s="317">
        <v>11124</v>
      </c>
      <c r="AH15" s="317">
        <v>312</v>
      </c>
    </row>
    <row r="16" spans="1:34">
      <c r="A16" s="337" t="s">
        <v>191</v>
      </c>
      <c r="B16" s="338" t="s">
        <v>206</v>
      </c>
      <c r="C16" s="316">
        <v>139722</v>
      </c>
      <c r="D16" s="317">
        <v>196231</v>
      </c>
      <c r="E16" s="535">
        <f t="shared" si="0"/>
        <v>-56509</v>
      </c>
      <c r="F16" s="539">
        <f t="shared" si="1"/>
        <v>-0.28799999999999998</v>
      </c>
      <c r="H16" s="316">
        <v>116747</v>
      </c>
      <c r="I16" s="316">
        <v>84396</v>
      </c>
      <c r="J16" s="316">
        <v>58939</v>
      </c>
      <c r="K16" s="316">
        <v>196231</v>
      </c>
      <c r="L16" s="316">
        <v>172610</v>
      </c>
      <c r="M16" s="316">
        <v>119712</v>
      </c>
      <c r="N16" s="316">
        <v>76241</v>
      </c>
      <c r="O16" s="483">
        <v>138165</v>
      </c>
      <c r="P16" s="316">
        <v>95589</v>
      </c>
      <c r="Q16" s="316">
        <v>52474</v>
      </c>
      <c r="R16" s="484">
        <v>5642</v>
      </c>
      <c r="S16" s="316">
        <v>138165</v>
      </c>
      <c r="T16" s="316">
        <v>95589</v>
      </c>
      <c r="U16" s="316">
        <v>52474</v>
      </c>
      <c r="V16" s="316">
        <v>5642</v>
      </c>
      <c r="W16" s="317">
        <v>113993</v>
      </c>
      <c r="X16" s="317">
        <v>77186</v>
      </c>
      <c r="Y16" s="317">
        <v>27465</v>
      </c>
      <c r="Z16" s="317">
        <v>22062</v>
      </c>
      <c r="AA16" s="339">
        <v>104022</v>
      </c>
      <c r="AB16" s="339">
        <v>190944</v>
      </c>
      <c r="AC16" s="339">
        <v>170065</v>
      </c>
      <c r="AD16" s="316">
        <v>153634</v>
      </c>
      <c r="AE16" s="317">
        <v>103134</v>
      </c>
      <c r="AF16" s="317">
        <v>71022</v>
      </c>
      <c r="AG16" s="317">
        <v>50533</v>
      </c>
      <c r="AH16" s="317">
        <v>24664</v>
      </c>
    </row>
    <row r="17" spans="1:34">
      <c r="A17" s="337" t="s">
        <v>435</v>
      </c>
      <c r="B17" s="338" t="s">
        <v>90</v>
      </c>
      <c r="C17" s="316">
        <v>328532</v>
      </c>
      <c r="D17" s="317">
        <v>25026</v>
      </c>
      <c r="E17" s="535">
        <f t="shared" si="0"/>
        <v>303506</v>
      </c>
      <c r="F17" s="539">
        <f t="shared" si="1"/>
        <v>12.127599999999999</v>
      </c>
      <c r="H17" s="316">
        <v>-329</v>
      </c>
      <c r="I17" s="316">
        <v>-12746</v>
      </c>
      <c r="J17" s="316">
        <v>-2470</v>
      </c>
      <c r="K17" s="316">
        <v>25026</v>
      </c>
      <c r="L17" s="316">
        <v>11735</v>
      </c>
      <c r="M17" s="316">
        <v>2488</v>
      </c>
      <c r="N17" s="316">
        <v>8119</v>
      </c>
      <c r="O17" s="483">
        <v>40974</v>
      </c>
      <c r="P17" s="316">
        <v>31969</v>
      </c>
      <c r="Q17" s="316">
        <v>24331</v>
      </c>
      <c r="R17" s="484">
        <v>14607</v>
      </c>
      <c r="S17" s="316">
        <v>40974</v>
      </c>
      <c r="T17" s="316">
        <v>31969</v>
      </c>
      <c r="U17" s="316">
        <v>24331</v>
      </c>
      <c r="V17" s="316">
        <v>14607</v>
      </c>
      <c r="W17" s="317">
        <v>51079</v>
      </c>
      <c r="X17" s="317">
        <v>34771</v>
      </c>
      <c r="Y17" s="317">
        <v>15260</v>
      </c>
      <c r="Z17" s="317">
        <v>6337</v>
      </c>
      <c r="AA17" s="339">
        <v>44209</v>
      </c>
      <c r="AB17" s="339">
        <v>30657</v>
      </c>
      <c r="AC17" s="339">
        <v>19659</v>
      </c>
      <c r="AD17" s="316">
        <v>11485</v>
      </c>
      <c r="AE17" s="317">
        <v>58190</v>
      </c>
      <c r="AF17" s="317">
        <v>48173</v>
      </c>
      <c r="AG17" s="317">
        <v>24608</v>
      </c>
      <c r="AH17" s="317">
        <v>10310</v>
      </c>
    </row>
    <row r="18" spans="1:34">
      <c r="A18" s="340"/>
      <c r="B18" s="341" t="s">
        <v>518</v>
      </c>
      <c r="C18" s="343">
        <v>4258351</v>
      </c>
      <c r="D18" s="344">
        <v>3388278</v>
      </c>
      <c r="E18" s="537">
        <f t="shared" si="0"/>
        <v>870073</v>
      </c>
      <c r="F18" s="541">
        <f t="shared" si="1"/>
        <v>0.25679999999999997</v>
      </c>
      <c r="H18" s="343">
        <v>2814054</v>
      </c>
      <c r="I18" s="343">
        <v>1786951</v>
      </c>
      <c r="J18" s="343">
        <v>883743</v>
      </c>
      <c r="K18" s="343">
        <v>3388278</v>
      </c>
      <c r="L18" s="343">
        <v>2490797</v>
      </c>
      <c r="M18" s="343">
        <v>1598427</v>
      </c>
      <c r="N18" s="343">
        <v>757683</v>
      </c>
      <c r="O18" s="487">
        <v>2509021</v>
      </c>
      <c r="P18" s="343">
        <v>1863518</v>
      </c>
      <c r="Q18" s="343">
        <v>1220596</v>
      </c>
      <c r="R18" s="488">
        <v>596624</v>
      </c>
      <c r="S18" s="343">
        <v>2509021</v>
      </c>
      <c r="T18" s="343">
        <v>1863518</v>
      </c>
      <c r="U18" s="343">
        <v>1220596</v>
      </c>
      <c r="V18" s="343">
        <v>596624</v>
      </c>
      <c r="W18" s="344">
        <v>2275662</v>
      </c>
      <c r="X18" s="344">
        <v>1643770</v>
      </c>
      <c r="Y18" s="344">
        <v>986889</v>
      </c>
      <c r="Z18" s="344">
        <v>495378</v>
      </c>
      <c r="AA18" s="342">
        <v>2081272</v>
      </c>
      <c r="AB18" s="342">
        <v>1662560</v>
      </c>
      <c r="AC18" s="342">
        <v>1165743</v>
      </c>
      <c r="AD18" s="343">
        <v>657057</v>
      </c>
      <c r="AE18" s="344">
        <v>2038847</v>
      </c>
      <c r="AF18" s="344">
        <v>1525189</v>
      </c>
      <c r="AG18" s="344">
        <v>1015608</v>
      </c>
      <c r="AH18" s="344">
        <v>500773</v>
      </c>
    </row>
    <row r="19" spans="1:34">
      <c r="A19" s="337" t="s">
        <v>436</v>
      </c>
      <c r="B19" s="338" t="s">
        <v>437</v>
      </c>
      <c r="C19" s="316">
        <v>-1682286</v>
      </c>
      <c r="D19" s="317">
        <v>-1528240</v>
      </c>
      <c r="E19" s="535">
        <f t="shared" si="0"/>
        <v>-154046</v>
      </c>
      <c r="F19" s="539">
        <f t="shared" si="1"/>
        <v>0.1008</v>
      </c>
      <c r="H19" s="316">
        <v>-1072485</v>
      </c>
      <c r="I19" s="316">
        <v>-711542</v>
      </c>
      <c r="J19" s="316">
        <v>-352154</v>
      </c>
      <c r="K19" s="316">
        <v>-1528240</v>
      </c>
      <c r="L19" s="316">
        <v>-971024</v>
      </c>
      <c r="M19" s="316">
        <v>-657203</v>
      </c>
      <c r="N19" s="316">
        <v>-302142</v>
      </c>
      <c r="O19" s="483">
        <v>-960719</v>
      </c>
      <c r="P19" s="316">
        <v>-721302</v>
      </c>
      <c r="Q19" s="316">
        <v>-504664</v>
      </c>
      <c r="R19" s="484">
        <v>-255576</v>
      </c>
      <c r="S19" s="316">
        <v>-960719</v>
      </c>
      <c r="T19" s="316">
        <v>-721302</v>
      </c>
      <c r="U19" s="316">
        <v>-504664</v>
      </c>
      <c r="V19" s="316">
        <v>-255576</v>
      </c>
      <c r="W19" s="317">
        <v>-1049686</v>
      </c>
      <c r="X19" s="317">
        <v>-657676</v>
      </c>
      <c r="Y19" s="317">
        <v>-426740</v>
      </c>
      <c r="Z19" s="317">
        <v>-213631</v>
      </c>
      <c r="AA19" s="339">
        <v>-821494</v>
      </c>
      <c r="AB19" s="339">
        <v>-614987</v>
      </c>
      <c r="AC19" s="339">
        <v>-420434</v>
      </c>
      <c r="AD19" s="316">
        <v>-207534</v>
      </c>
      <c r="AE19" s="317">
        <v>-783478</v>
      </c>
      <c r="AF19" s="317">
        <v>-577332</v>
      </c>
      <c r="AG19" s="317">
        <v>-385676</v>
      </c>
      <c r="AH19" s="317">
        <v>-194125</v>
      </c>
    </row>
    <row r="20" spans="1:34">
      <c r="A20" s="337" t="s">
        <v>438</v>
      </c>
      <c r="B20" s="338" t="s">
        <v>210</v>
      </c>
      <c r="C20" s="316">
        <v>-877808</v>
      </c>
      <c r="D20" s="317">
        <v>-679158</v>
      </c>
      <c r="E20" s="535">
        <f t="shared" si="0"/>
        <v>-198650</v>
      </c>
      <c r="F20" s="539">
        <f t="shared" si="1"/>
        <v>0.29249999999999998</v>
      </c>
      <c r="H20" s="316">
        <v>-575296</v>
      </c>
      <c r="I20" s="316">
        <v>-342655</v>
      </c>
      <c r="J20" s="316">
        <v>-160690</v>
      </c>
      <c r="K20" s="316">
        <v>-679158</v>
      </c>
      <c r="L20" s="316">
        <v>-498408</v>
      </c>
      <c r="M20" s="316">
        <v>-347283</v>
      </c>
      <c r="N20" s="316">
        <v>-189880</v>
      </c>
      <c r="O20" s="483">
        <v>-499040</v>
      </c>
      <c r="P20" s="316">
        <v>-351600</v>
      </c>
      <c r="Q20" s="316">
        <v>-231463</v>
      </c>
      <c r="R20" s="484">
        <v>-114546</v>
      </c>
      <c r="S20" s="316">
        <v>-499040</v>
      </c>
      <c r="T20" s="316">
        <v>-351600</v>
      </c>
      <c r="U20" s="316">
        <v>-231463</v>
      </c>
      <c r="V20" s="316">
        <v>-114546</v>
      </c>
      <c r="W20" s="317">
        <v>-451830</v>
      </c>
      <c r="X20" s="317">
        <v>-305357</v>
      </c>
      <c r="Y20" s="317">
        <v>-187134</v>
      </c>
      <c r="Z20" s="317">
        <v>-90930</v>
      </c>
      <c r="AA20" s="339">
        <v>-442431</v>
      </c>
      <c r="AB20" s="339">
        <v>-316589</v>
      </c>
      <c r="AC20" s="339">
        <v>-212266</v>
      </c>
      <c r="AD20" s="316">
        <v>-102285</v>
      </c>
      <c r="AE20" s="317">
        <v>-425611</v>
      </c>
      <c r="AF20" s="317">
        <v>-308957</v>
      </c>
      <c r="AG20" s="317">
        <v>-201492</v>
      </c>
      <c r="AH20" s="317">
        <v>-96628</v>
      </c>
    </row>
    <row r="21" spans="1:34">
      <c r="A21" s="337" t="s">
        <v>439</v>
      </c>
      <c r="B21" s="338" t="s">
        <v>487</v>
      </c>
      <c r="C21" s="316">
        <v>-227672</v>
      </c>
      <c r="D21" s="317">
        <v>-280117</v>
      </c>
      <c r="E21" s="535">
        <f t="shared" si="0"/>
        <v>52445</v>
      </c>
      <c r="F21" s="539">
        <f t="shared" si="1"/>
        <v>-0.18720000000000001</v>
      </c>
      <c r="H21" s="316">
        <v>-154746</v>
      </c>
      <c r="I21" s="316">
        <v>-94082</v>
      </c>
      <c r="J21" s="316">
        <v>-45584</v>
      </c>
      <c r="K21" s="316">
        <v>-280117</v>
      </c>
      <c r="L21" s="316">
        <v>-159813</v>
      </c>
      <c r="M21" s="316">
        <v>-106964</v>
      </c>
      <c r="N21" s="316">
        <v>-54454</v>
      </c>
      <c r="O21" s="483">
        <v>-167421</v>
      </c>
      <c r="P21" s="316">
        <v>-122139</v>
      </c>
      <c r="Q21" s="316">
        <v>-81353</v>
      </c>
      <c r="R21" s="484">
        <v>-39905</v>
      </c>
      <c r="S21" s="316">
        <v>-178518</v>
      </c>
      <c r="T21" s="316">
        <v>-128003</v>
      </c>
      <c r="U21" s="316">
        <v>-85008</v>
      </c>
      <c r="V21" s="316">
        <v>-40957</v>
      </c>
      <c r="W21" s="317">
        <v>-185076</v>
      </c>
      <c r="X21" s="317">
        <v>-108741</v>
      </c>
      <c r="Y21" s="317">
        <v>-68552</v>
      </c>
      <c r="Z21" s="317">
        <v>-33172</v>
      </c>
      <c r="AA21" s="339">
        <v>-118939</v>
      </c>
      <c r="AB21" s="339">
        <v>-79258</v>
      </c>
      <c r="AC21" s="339">
        <v>-56325</v>
      </c>
      <c r="AD21" s="316">
        <v>-21339</v>
      </c>
      <c r="AE21" s="317">
        <v>-87429</v>
      </c>
      <c r="AF21" s="317">
        <v>-61350</v>
      </c>
      <c r="AG21" s="317">
        <v>-40697</v>
      </c>
      <c r="AH21" s="317">
        <v>-18685</v>
      </c>
    </row>
    <row r="22" spans="1:34">
      <c r="A22" s="340"/>
      <c r="B22" s="341" t="s">
        <v>517</v>
      </c>
      <c r="C22" s="343">
        <v>-2787766</v>
      </c>
      <c r="D22" s="344">
        <v>-2487515</v>
      </c>
      <c r="E22" s="537">
        <f t="shared" si="0"/>
        <v>-300251</v>
      </c>
      <c r="F22" s="541">
        <f t="shared" si="1"/>
        <v>0.1207</v>
      </c>
      <c r="H22" s="343">
        <v>-1802527</v>
      </c>
      <c r="I22" s="343">
        <v>-1148279</v>
      </c>
      <c r="J22" s="343">
        <v>-558428</v>
      </c>
      <c r="K22" s="343">
        <v>-2487515</v>
      </c>
      <c r="L22" s="343">
        <v>-1629245</v>
      </c>
      <c r="M22" s="343">
        <v>-1111450</v>
      </c>
      <c r="N22" s="343">
        <v>-546476</v>
      </c>
      <c r="O22" s="487">
        <v>-1627180</v>
      </c>
      <c r="P22" s="343">
        <v>-1195041</v>
      </c>
      <c r="Q22" s="343">
        <v>-817480</v>
      </c>
      <c r="R22" s="488">
        <v>-410027</v>
      </c>
      <c r="S22" s="343">
        <v>-1638277</v>
      </c>
      <c r="T22" s="343">
        <v>-1200905</v>
      </c>
      <c r="U22" s="343">
        <v>-821135</v>
      </c>
      <c r="V22" s="343">
        <v>-411079</v>
      </c>
      <c r="W22" s="344">
        <v>-1686592</v>
      </c>
      <c r="X22" s="344">
        <v>-1071774</v>
      </c>
      <c r="Y22" s="344">
        <v>-682426</v>
      </c>
      <c r="Z22" s="344">
        <v>-337733</v>
      </c>
      <c r="AA22" s="342">
        <v>-1382864</v>
      </c>
      <c r="AB22" s="342">
        <v>-1010834</v>
      </c>
      <c r="AC22" s="342">
        <v>-689025</v>
      </c>
      <c r="AD22" s="343">
        <v>-331158</v>
      </c>
      <c r="AE22" s="344">
        <v>-1296518</v>
      </c>
      <c r="AF22" s="344">
        <v>-947639</v>
      </c>
      <c r="AG22" s="344">
        <v>-627865</v>
      </c>
      <c r="AH22" s="344">
        <v>-309438</v>
      </c>
    </row>
    <row r="23" spans="1:34">
      <c r="A23" s="345"/>
      <c r="B23" s="346" t="s">
        <v>213</v>
      </c>
      <c r="C23" s="348">
        <v>1470585</v>
      </c>
      <c r="D23" s="349">
        <v>900763</v>
      </c>
      <c r="E23" s="538">
        <f t="shared" si="0"/>
        <v>569822</v>
      </c>
      <c r="F23" s="542">
        <f t="shared" si="1"/>
        <v>0.63260000000000005</v>
      </c>
      <c r="H23" s="348">
        <v>1011527</v>
      </c>
      <c r="I23" s="348">
        <v>638672</v>
      </c>
      <c r="J23" s="348">
        <v>325315</v>
      </c>
      <c r="K23" s="348">
        <v>900763</v>
      </c>
      <c r="L23" s="348">
        <v>861552</v>
      </c>
      <c r="M23" s="348">
        <v>486977</v>
      </c>
      <c r="N23" s="348">
        <v>211207</v>
      </c>
      <c r="O23" s="489">
        <v>881841</v>
      </c>
      <c r="P23" s="348">
        <v>668477</v>
      </c>
      <c r="Q23" s="348">
        <v>403116</v>
      </c>
      <c r="R23" s="490">
        <v>186597</v>
      </c>
      <c r="S23" s="348">
        <v>870744</v>
      </c>
      <c r="T23" s="348">
        <v>662613</v>
      </c>
      <c r="U23" s="348">
        <v>399461</v>
      </c>
      <c r="V23" s="348">
        <v>185545</v>
      </c>
      <c r="W23" s="349">
        <v>589070</v>
      </c>
      <c r="X23" s="349">
        <v>571996</v>
      </c>
      <c r="Y23" s="349">
        <v>304463</v>
      </c>
      <c r="Z23" s="349">
        <v>157645</v>
      </c>
      <c r="AA23" s="347">
        <v>698408</v>
      </c>
      <c r="AB23" s="347">
        <v>651726</v>
      </c>
      <c r="AC23" s="347">
        <v>476718</v>
      </c>
      <c r="AD23" s="348">
        <v>325899</v>
      </c>
      <c r="AE23" s="349">
        <v>742329</v>
      </c>
      <c r="AF23" s="349">
        <v>577550</v>
      </c>
      <c r="AG23" s="349">
        <v>387743</v>
      </c>
      <c r="AH23" s="349">
        <v>191335</v>
      </c>
    </row>
    <row r="24" spans="1:34">
      <c r="A24" s="350" t="s">
        <v>194</v>
      </c>
      <c r="B24" s="351" t="s">
        <v>481</v>
      </c>
      <c r="C24" s="316">
        <v>-606059</v>
      </c>
      <c r="D24" s="317">
        <v>-837194</v>
      </c>
      <c r="E24" s="535">
        <f t="shared" si="0"/>
        <v>231135</v>
      </c>
      <c r="F24" s="539">
        <f t="shared" si="1"/>
        <v>-0.27610000000000001</v>
      </c>
      <c r="H24" s="316">
        <v>-334599</v>
      </c>
      <c r="I24" s="316">
        <v>-215617</v>
      </c>
      <c r="J24" s="316">
        <v>-111925</v>
      </c>
      <c r="K24" s="316">
        <v>-837194</v>
      </c>
      <c r="L24" s="316">
        <v>-714497</v>
      </c>
      <c r="M24" s="316">
        <v>-576295</v>
      </c>
      <c r="N24" s="316">
        <v>-419004</v>
      </c>
      <c r="O24" s="483">
        <v>-541877</v>
      </c>
      <c r="P24" s="316">
        <v>-405192</v>
      </c>
      <c r="Q24" s="316">
        <v>-297322</v>
      </c>
      <c r="R24" s="484">
        <v>-139553</v>
      </c>
      <c r="S24" s="316">
        <v>-541877</v>
      </c>
      <c r="T24" s="316">
        <v>-405192</v>
      </c>
      <c r="U24" s="316">
        <v>-297322</v>
      </c>
      <c r="V24" s="316">
        <v>-139553</v>
      </c>
      <c r="W24" s="317">
        <v>-447547</v>
      </c>
      <c r="X24" s="317">
        <v>-308021</v>
      </c>
      <c r="Y24" s="317">
        <v>-147036</v>
      </c>
      <c r="Z24" s="317">
        <v>-72485</v>
      </c>
      <c r="AA24" s="339">
        <v>-225772</v>
      </c>
      <c r="AB24" s="339">
        <v>-155206</v>
      </c>
      <c r="AC24" s="339">
        <v>-84934</v>
      </c>
      <c r="AD24" s="316">
        <v>-26141</v>
      </c>
      <c r="AE24" s="317">
        <v>-535975</v>
      </c>
      <c r="AF24" s="317">
        <v>-412954</v>
      </c>
      <c r="AG24" s="317">
        <v>-323232</v>
      </c>
      <c r="AH24" s="317">
        <v>-133573</v>
      </c>
    </row>
    <row r="25" spans="1:34">
      <c r="A25" s="350"/>
      <c r="B25" s="351" t="s">
        <v>515</v>
      </c>
      <c r="C25" s="316">
        <v>-582815</v>
      </c>
      <c r="D25" s="317">
        <v>-839068</v>
      </c>
      <c r="E25" s="536">
        <f t="shared" si="0"/>
        <v>256253</v>
      </c>
      <c r="F25" s="540">
        <f t="shared" si="1"/>
        <v>-0.3054</v>
      </c>
      <c r="H25" s="316">
        <v>-308884</v>
      </c>
      <c r="I25" s="316">
        <v>-193713</v>
      </c>
      <c r="J25" s="316">
        <v>-96109</v>
      </c>
      <c r="K25" s="316">
        <v>-839068</v>
      </c>
      <c r="L25" s="316">
        <v>-714070</v>
      </c>
      <c r="M25" s="316">
        <v>-576896</v>
      </c>
      <c r="N25" s="316">
        <v>-417667</v>
      </c>
      <c r="O25" s="485">
        <v>-534605</v>
      </c>
      <c r="P25" s="445">
        <v>-400361</v>
      </c>
      <c r="Q25" s="445">
        <v>-293837</v>
      </c>
      <c r="R25" s="486">
        <v>-139991</v>
      </c>
      <c r="S25" s="316">
        <v>-534605</v>
      </c>
      <c r="T25" s="316">
        <v>-400361</v>
      </c>
      <c r="U25" s="445">
        <v>-293837</v>
      </c>
      <c r="V25" s="445">
        <v>-139991</v>
      </c>
      <c r="W25" s="443">
        <v>-444818</v>
      </c>
      <c r="X25" s="443">
        <v>-305369</v>
      </c>
      <c r="Y25" s="443">
        <v>-145960</v>
      </c>
      <c r="Z25" s="443">
        <v>-71328</v>
      </c>
      <c r="AA25" s="444">
        <v>-223315</v>
      </c>
      <c r="AB25" s="444">
        <v>-152775</v>
      </c>
      <c r="AC25" s="444">
        <v>-82688</v>
      </c>
      <c r="AD25" s="445">
        <v>-26141</v>
      </c>
      <c r="AE25" s="317"/>
      <c r="AF25" s="317"/>
      <c r="AG25" s="317"/>
      <c r="AH25" s="317"/>
    </row>
    <row r="26" spans="1:34">
      <c r="A26" s="350"/>
      <c r="B26" s="351" t="s">
        <v>516</v>
      </c>
      <c r="C26" s="316">
        <v>-23244</v>
      </c>
      <c r="D26" s="317">
        <v>1874</v>
      </c>
      <c r="E26" s="536">
        <f t="shared" si="0"/>
        <v>-25118</v>
      </c>
      <c r="F26" s="540">
        <f t="shared" si="1"/>
        <v>-13.4034</v>
      </c>
      <c r="H26" s="316">
        <v>-25715</v>
      </c>
      <c r="I26" s="316">
        <v>-21904</v>
      </c>
      <c r="J26" s="316">
        <v>-15816</v>
      </c>
      <c r="K26" s="316">
        <v>1874</v>
      </c>
      <c r="L26" s="316">
        <v>-427</v>
      </c>
      <c r="M26" s="316">
        <v>601</v>
      </c>
      <c r="N26" s="316">
        <v>-1337</v>
      </c>
      <c r="O26" s="485">
        <v>-7272</v>
      </c>
      <c r="P26" s="445">
        <v>-4831</v>
      </c>
      <c r="Q26" s="445">
        <v>-3485</v>
      </c>
      <c r="R26" s="486">
        <v>438</v>
      </c>
      <c r="S26" s="316">
        <v>-7272</v>
      </c>
      <c r="T26" s="316">
        <v>-4831</v>
      </c>
      <c r="U26" s="445">
        <v>-3485</v>
      </c>
      <c r="V26" s="445">
        <v>438</v>
      </c>
      <c r="W26" s="443">
        <v>-2729</v>
      </c>
      <c r="X26" s="443">
        <v>-2652</v>
      </c>
      <c r="Y26" s="443">
        <v>-1076</v>
      </c>
      <c r="Z26" s="443">
        <v>-1157</v>
      </c>
      <c r="AA26" s="444">
        <v>-2457</v>
      </c>
      <c r="AB26" s="444">
        <v>-2431</v>
      </c>
      <c r="AC26" s="444">
        <v>-2246</v>
      </c>
      <c r="AD26" s="445">
        <v>0</v>
      </c>
      <c r="AE26" s="317"/>
      <c r="AF26" s="317"/>
      <c r="AG26" s="317"/>
      <c r="AH26" s="317"/>
    </row>
    <row r="27" spans="1:34">
      <c r="A27" s="350" t="s">
        <v>441</v>
      </c>
      <c r="B27" s="351" t="s">
        <v>488</v>
      </c>
      <c r="C27" s="316">
        <v>-442</v>
      </c>
      <c r="D27" s="317">
        <v>2115</v>
      </c>
      <c r="E27" s="535">
        <f t="shared" si="0"/>
        <v>-2557</v>
      </c>
      <c r="F27" s="539">
        <f t="shared" si="1"/>
        <v>-1.2090000000000001</v>
      </c>
      <c r="H27" s="316">
        <v>-246</v>
      </c>
      <c r="I27" s="316">
        <v>-246</v>
      </c>
      <c r="J27" s="316">
        <v>-16</v>
      </c>
      <c r="K27" s="316">
        <v>2115</v>
      </c>
      <c r="L27" s="316">
        <v>1461</v>
      </c>
      <c r="M27" s="316">
        <v>1686</v>
      </c>
      <c r="N27" s="316">
        <v>773</v>
      </c>
      <c r="O27" s="483">
        <v>-362</v>
      </c>
      <c r="P27" s="316">
        <v>-495</v>
      </c>
      <c r="Q27" s="316">
        <v>-858</v>
      </c>
      <c r="R27" s="484">
        <v>105</v>
      </c>
      <c r="S27" s="316">
        <v>-362</v>
      </c>
      <c r="T27" s="316">
        <v>-495</v>
      </c>
      <c r="U27" s="316">
        <v>-858</v>
      </c>
      <c r="V27" s="316">
        <v>105</v>
      </c>
      <c r="W27" s="317">
        <v>1256</v>
      </c>
      <c r="X27" s="317">
        <v>582</v>
      </c>
      <c r="Y27" s="317">
        <v>29</v>
      </c>
      <c r="Z27" s="317">
        <v>421</v>
      </c>
      <c r="AA27" s="339">
        <v>2066</v>
      </c>
      <c r="AB27" s="339">
        <v>2054</v>
      </c>
      <c r="AC27" s="339">
        <v>1904</v>
      </c>
      <c r="AD27" s="316">
        <v>1763</v>
      </c>
      <c r="AE27" s="317">
        <v>-104628</v>
      </c>
      <c r="AF27" s="317">
        <v>-101000</v>
      </c>
      <c r="AG27" s="317">
        <v>-71617</v>
      </c>
      <c r="AH27" s="317">
        <v>-17381</v>
      </c>
    </row>
    <row r="28" spans="1:34">
      <c r="A28" s="350">
        <v>140</v>
      </c>
      <c r="B28" s="351" t="s">
        <v>442</v>
      </c>
      <c r="C28" s="316">
        <v>-139</v>
      </c>
      <c r="D28" s="317">
        <v>-2893</v>
      </c>
      <c r="E28" s="535">
        <f t="shared" si="0"/>
        <v>2754</v>
      </c>
      <c r="F28" s="539">
        <f t="shared" si="1"/>
        <v>-0.95199999999999996</v>
      </c>
      <c r="H28" s="316">
        <v>-625</v>
      </c>
      <c r="I28" s="316">
        <v>-1198</v>
      </c>
      <c r="J28" s="316">
        <v>-1225</v>
      </c>
      <c r="K28" s="316">
        <v>-2893</v>
      </c>
      <c r="L28" s="316">
        <v>-2165</v>
      </c>
      <c r="M28" s="316">
        <v>-1779</v>
      </c>
      <c r="N28" s="316">
        <v>-602</v>
      </c>
      <c r="O28" s="483">
        <v>-2141</v>
      </c>
      <c r="P28" s="316">
        <v>-624</v>
      </c>
      <c r="Q28" s="316">
        <v>-442</v>
      </c>
      <c r="R28" s="484">
        <v>-195</v>
      </c>
      <c r="S28" s="316">
        <v>-2141</v>
      </c>
      <c r="T28" s="316">
        <v>-624</v>
      </c>
      <c r="U28" s="316">
        <v>-442</v>
      </c>
      <c r="V28" s="316">
        <v>-195</v>
      </c>
      <c r="W28" s="317">
        <v>-2979</v>
      </c>
      <c r="X28" s="317">
        <v>-1618</v>
      </c>
      <c r="Y28" s="317">
        <v>-967</v>
      </c>
      <c r="Z28" s="317">
        <v>-891</v>
      </c>
      <c r="AA28" s="339">
        <v>-2956</v>
      </c>
      <c r="AB28" s="339">
        <v>-2719</v>
      </c>
      <c r="AC28" s="339">
        <v>-1183</v>
      </c>
      <c r="AD28" s="316">
        <v>0</v>
      </c>
      <c r="AE28" s="317">
        <v>0</v>
      </c>
      <c r="AF28" s="317">
        <v>0</v>
      </c>
      <c r="AG28" s="317">
        <v>0</v>
      </c>
      <c r="AH28" s="317">
        <v>0</v>
      </c>
    </row>
    <row r="29" spans="1:34">
      <c r="A29" s="352"/>
      <c r="B29" s="341" t="s">
        <v>483</v>
      </c>
      <c r="C29" s="343">
        <v>-606640</v>
      </c>
      <c r="D29" s="344">
        <v>-837972</v>
      </c>
      <c r="E29" s="537">
        <f t="shared" si="0"/>
        <v>231332</v>
      </c>
      <c r="F29" s="541">
        <f t="shared" si="1"/>
        <v>-0.27610000000000001</v>
      </c>
      <c r="H29" s="343">
        <v>-335470</v>
      </c>
      <c r="I29" s="343">
        <v>-217061</v>
      </c>
      <c r="J29" s="343">
        <v>-113166</v>
      </c>
      <c r="K29" s="343">
        <v>-837972</v>
      </c>
      <c r="L29" s="343">
        <v>-715201</v>
      </c>
      <c r="M29" s="343">
        <v>-576388</v>
      </c>
      <c r="N29" s="343">
        <v>-418833</v>
      </c>
      <c r="O29" s="487">
        <v>-544380</v>
      </c>
      <c r="P29" s="343">
        <v>-406311</v>
      </c>
      <c r="Q29" s="343">
        <v>-298622</v>
      </c>
      <c r="R29" s="488">
        <v>-139643</v>
      </c>
      <c r="S29" s="343">
        <v>-544380</v>
      </c>
      <c r="T29" s="343">
        <v>-406311</v>
      </c>
      <c r="U29" s="343">
        <v>-298622</v>
      </c>
      <c r="V29" s="343">
        <v>-139643</v>
      </c>
      <c r="W29" s="344">
        <v>-449270</v>
      </c>
      <c r="X29" s="344">
        <v>-309057</v>
      </c>
      <c r="Y29" s="344">
        <v>-147974</v>
      </c>
      <c r="Z29" s="344">
        <v>-72955</v>
      </c>
      <c r="AA29" s="342">
        <v>-226662</v>
      </c>
      <c r="AB29" s="342">
        <v>-155871</v>
      </c>
      <c r="AC29" s="342">
        <v>-84213</v>
      </c>
      <c r="AD29" s="343">
        <v>-24378</v>
      </c>
      <c r="AE29" s="344">
        <v>-640603</v>
      </c>
      <c r="AF29" s="344">
        <v>-513954</v>
      </c>
      <c r="AG29" s="344">
        <v>-394849</v>
      </c>
      <c r="AH29" s="344">
        <v>-150954</v>
      </c>
    </row>
    <row r="30" spans="1:34">
      <c r="A30" s="350">
        <v>200</v>
      </c>
      <c r="B30" s="351" t="s">
        <v>87</v>
      </c>
      <c r="C30" s="316">
        <v>-132256</v>
      </c>
      <c r="D30" s="317">
        <v>-80745</v>
      </c>
      <c r="E30" s="535">
        <f t="shared" si="0"/>
        <v>-51511</v>
      </c>
      <c r="F30" s="539">
        <f t="shared" si="1"/>
        <v>0.63790000000000002</v>
      </c>
      <c r="H30" s="316">
        <v>-52824</v>
      </c>
      <c r="I30" s="316">
        <v>-41039</v>
      </c>
      <c r="J30" s="316">
        <v>-12200</v>
      </c>
      <c r="K30" s="316">
        <v>-80745</v>
      </c>
      <c r="L30" s="316">
        <v>-55033</v>
      </c>
      <c r="M30" s="316">
        <v>-50506</v>
      </c>
      <c r="N30" s="316">
        <v>-40914</v>
      </c>
      <c r="O30" s="483">
        <v>-32481</v>
      </c>
      <c r="P30" s="316">
        <v>-30010</v>
      </c>
      <c r="Q30" s="316">
        <v>-14901</v>
      </c>
      <c r="R30" s="484">
        <v>2276</v>
      </c>
      <c r="S30" s="316">
        <v>-32481</v>
      </c>
      <c r="T30" s="316">
        <v>-30010</v>
      </c>
      <c r="U30" s="316">
        <v>-14901</v>
      </c>
      <c r="V30" s="316">
        <v>2276</v>
      </c>
      <c r="W30" s="317">
        <v>-12193</v>
      </c>
      <c r="X30" s="317">
        <v>-9202</v>
      </c>
      <c r="Y30" s="317">
        <v>-11693</v>
      </c>
      <c r="Z30" s="317">
        <v>-1995</v>
      </c>
      <c r="AA30" s="339">
        <v>-25194</v>
      </c>
      <c r="AB30" s="339">
        <v>-49130</v>
      </c>
      <c r="AC30" s="339">
        <v>-37039</v>
      </c>
      <c r="AD30" s="316">
        <v>-11663</v>
      </c>
      <c r="AE30" s="317">
        <v>-45891</v>
      </c>
      <c r="AF30" s="317">
        <v>-7990</v>
      </c>
      <c r="AG30" s="317">
        <v>-5168</v>
      </c>
      <c r="AH30" s="317">
        <v>-1014</v>
      </c>
    </row>
    <row r="31" spans="1:34">
      <c r="A31" s="353" t="s">
        <v>235</v>
      </c>
      <c r="B31" s="351" t="s">
        <v>443</v>
      </c>
      <c r="C31" s="316">
        <v>-172423</v>
      </c>
      <c r="D31" s="317">
        <v>-133699</v>
      </c>
      <c r="E31" s="535">
        <f t="shared" si="0"/>
        <v>-38724</v>
      </c>
      <c r="F31" s="539">
        <f t="shared" si="1"/>
        <v>0.28960000000000002</v>
      </c>
      <c r="H31" s="316">
        <v>-169001</v>
      </c>
      <c r="I31" s="316">
        <v>-45721</v>
      </c>
      <c r="J31" s="316">
        <v>-45666</v>
      </c>
      <c r="K31" s="316">
        <v>-133699</v>
      </c>
      <c r="L31" s="316">
        <v>-126118</v>
      </c>
      <c r="M31" s="316">
        <v>-46161</v>
      </c>
      <c r="N31" s="316">
        <v>-31055</v>
      </c>
      <c r="O31" s="483">
        <v>-88182</v>
      </c>
      <c r="P31" s="316">
        <v>-64653</v>
      </c>
      <c r="Q31" s="316">
        <v>-34163</v>
      </c>
      <c r="R31" s="484">
        <v>-31978</v>
      </c>
      <c r="S31" s="316">
        <v>-88182</v>
      </c>
      <c r="T31" s="316">
        <v>-64653</v>
      </c>
      <c r="U31" s="316">
        <v>-34163</v>
      </c>
      <c r="V31" s="316">
        <v>-31978</v>
      </c>
      <c r="W31" s="317">
        <v>-60681</v>
      </c>
      <c r="X31" s="317">
        <v>-58414</v>
      </c>
      <c r="Y31" s="317">
        <v>-32643</v>
      </c>
      <c r="Z31" s="317">
        <v>-23184</v>
      </c>
      <c r="AA31" s="339">
        <v>-52325</v>
      </c>
      <c r="AB31" s="339">
        <v>-52400</v>
      </c>
      <c r="AC31" s="339">
        <v>-28952</v>
      </c>
      <c r="AD31" s="316">
        <v>-20282</v>
      </c>
      <c r="AE31" s="317">
        <v>-37721</v>
      </c>
      <c r="AF31" s="317">
        <v>-36152</v>
      </c>
      <c r="AG31" s="317">
        <v>-15947</v>
      </c>
      <c r="AH31" s="317">
        <v>-18061</v>
      </c>
    </row>
    <row r="32" spans="1:34">
      <c r="A32" s="354" t="s">
        <v>444</v>
      </c>
      <c r="B32" s="338" t="s">
        <v>527</v>
      </c>
      <c r="C32" s="316">
        <v>-7745</v>
      </c>
      <c r="D32" s="317">
        <v>-283323</v>
      </c>
      <c r="E32" s="535">
        <f t="shared" si="0"/>
        <v>275578</v>
      </c>
      <c r="F32" s="539">
        <f t="shared" si="1"/>
        <v>-0.97270000000000001</v>
      </c>
      <c r="H32" s="316">
        <v>13351</v>
      </c>
      <c r="I32" s="316">
        <v>7014</v>
      </c>
      <c r="J32" s="316">
        <v>4026</v>
      </c>
      <c r="K32" s="316">
        <v>-283323</v>
      </c>
      <c r="L32" s="316">
        <v>-255915</v>
      </c>
      <c r="M32" s="316">
        <v>-253284</v>
      </c>
      <c r="N32" s="316">
        <v>-250655</v>
      </c>
      <c r="O32" s="483">
        <v>-20063</v>
      </c>
      <c r="P32" s="316">
        <v>-10025</v>
      </c>
      <c r="Q32" s="316">
        <v>-10087</v>
      </c>
      <c r="R32" s="484">
        <v>64</v>
      </c>
      <c r="S32" s="316">
        <v>-2079</v>
      </c>
      <c r="T32" s="316">
        <v>-4020</v>
      </c>
      <c r="U32" s="316">
        <v>-5160</v>
      </c>
      <c r="V32" s="316">
        <v>321</v>
      </c>
      <c r="W32" s="317">
        <v>6611</v>
      </c>
      <c r="X32" s="317">
        <v>8810</v>
      </c>
      <c r="Y32" s="317">
        <v>8395</v>
      </c>
      <c r="Z32" s="317">
        <v>3809</v>
      </c>
      <c r="AA32" s="339">
        <v>-48701</v>
      </c>
      <c r="AB32" s="339">
        <v>8953</v>
      </c>
      <c r="AC32" s="339">
        <v>5418</v>
      </c>
      <c r="AD32" s="316">
        <v>2827</v>
      </c>
      <c r="AE32" s="317">
        <v>-9886</v>
      </c>
      <c r="AF32" s="317">
        <v>11433</v>
      </c>
      <c r="AG32" s="317">
        <v>6548</v>
      </c>
      <c r="AH32" s="317">
        <v>3705</v>
      </c>
    </row>
    <row r="33" spans="1:34">
      <c r="A33" s="355">
        <v>275</v>
      </c>
      <c r="B33" s="351" t="s">
        <v>308</v>
      </c>
      <c r="C33" s="316">
        <v>948123</v>
      </c>
      <c r="D33" s="317">
        <v>1127847</v>
      </c>
      <c r="E33" s="535">
        <f t="shared" si="0"/>
        <v>-179724</v>
      </c>
      <c r="F33" s="539">
        <f t="shared" si="1"/>
        <v>-0.15939999999999999</v>
      </c>
      <c r="H33" s="316">
        <v>1171322</v>
      </c>
      <c r="I33" s="316">
        <v>1188433</v>
      </c>
      <c r="J33" s="316">
        <v>0</v>
      </c>
      <c r="K33" s="316">
        <v>1127847</v>
      </c>
      <c r="L33" s="316">
        <v>1127847</v>
      </c>
      <c r="M33" s="316">
        <v>1149922</v>
      </c>
      <c r="N33" s="316">
        <v>1077869</v>
      </c>
      <c r="O33" s="483">
        <v>0</v>
      </c>
      <c r="P33" s="316">
        <v>0</v>
      </c>
      <c r="Q33" s="316">
        <v>0</v>
      </c>
      <c r="R33" s="484">
        <v>0</v>
      </c>
      <c r="S33" s="316">
        <v>0</v>
      </c>
      <c r="T33" s="316">
        <v>0</v>
      </c>
      <c r="U33" s="316">
        <v>0</v>
      </c>
      <c r="V33" s="316">
        <v>0</v>
      </c>
      <c r="W33" s="317">
        <v>343361</v>
      </c>
      <c r="X33" s="317">
        <v>353805</v>
      </c>
      <c r="Y33" s="317">
        <v>0</v>
      </c>
      <c r="Z33" s="317">
        <v>0</v>
      </c>
      <c r="AA33" s="339">
        <v>0</v>
      </c>
      <c r="AB33" s="339">
        <v>0</v>
      </c>
      <c r="AC33" s="339">
        <v>0</v>
      </c>
      <c r="AD33" s="316">
        <v>0</v>
      </c>
      <c r="AE33" s="317">
        <v>190892</v>
      </c>
      <c r="AF33" s="317">
        <v>130722</v>
      </c>
      <c r="AG33" s="317">
        <v>130722</v>
      </c>
      <c r="AH33" s="317">
        <v>0</v>
      </c>
    </row>
    <row r="34" spans="1:34">
      <c r="A34" s="340" t="s">
        <v>198</v>
      </c>
      <c r="B34" s="341" t="s">
        <v>519</v>
      </c>
      <c r="C34" s="343">
        <v>1499644</v>
      </c>
      <c r="D34" s="344">
        <v>692871</v>
      </c>
      <c r="E34" s="537">
        <f t="shared" si="0"/>
        <v>806773</v>
      </c>
      <c r="F34" s="541">
        <f t="shared" si="1"/>
        <v>1.1644000000000001</v>
      </c>
      <c r="H34" s="343">
        <v>1638905</v>
      </c>
      <c r="I34" s="343">
        <v>1530298</v>
      </c>
      <c r="J34" s="343">
        <v>158309</v>
      </c>
      <c r="K34" s="343">
        <v>692871</v>
      </c>
      <c r="L34" s="343">
        <v>837132</v>
      </c>
      <c r="M34" s="343">
        <v>710560</v>
      </c>
      <c r="N34" s="343">
        <v>547619</v>
      </c>
      <c r="O34" s="487">
        <v>196735</v>
      </c>
      <c r="P34" s="343">
        <v>157478</v>
      </c>
      <c r="Q34" s="343">
        <v>45343</v>
      </c>
      <c r="R34" s="488">
        <v>17316</v>
      </c>
      <c r="S34" s="343">
        <v>203622</v>
      </c>
      <c r="T34" s="343">
        <v>157619</v>
      </c>
      <c r="U34" s="343">
        <v>46615</v>
      </c>
      <c r="V34" s="343">
        <v>16521</v>
      </c>
      <c r="W34" s="344">
        <v>416898</v>
      </c>
      <c r="X34" s="344">
        <v>557938</v>
      </c>
      <c r="Y34" s="344">
        <v>120548</v>
      </c>
      <c r="Z34" s="344">
        <v>63320</v>
      </c>
      <c r="AA34" s="342">
        <v>345526</v>
      </c>
      <c r="AB34" s="342">
        <v>403278</v>
      </c>
      <c r="AC34" s="342">
        <v>331932</v>
      </c>
      <c r="AD34" s="343">
        <v>272403</v>
      </c>
      <c r="AE34" s="344">
        <v>199120</v>
      </c>
      <c r="AF34" s="344">
        <v>161609</v>
      </c>
      <c r="AG34" s="344">
        <v>109049</v>
      </c>
      <c r="AH34" s="344">
        <v>25011</v>
      </c>
    </row>
    <row r="35" spans="1:34">
      <c r="A35" s="353" t="s">
        <v>448</v>
      </c>
      <c r="B35" s="351" t="s">
        <v>520</v>
      </c>
      <c r="C35" s="316">
        <v>-25764</v>
      </c>
      <c r="D35" s="317">
        <v>-134222</v>
      </c>
      <c r="E35" s="535">
        <f t="shared" si="0"/>
        <v>108458</v>
      </c>
      <c r="F35" s="539">
        <f t="shared" si="1"/>
        <v>-0.80800000000000005</v>
      </c>
      <c r="H35" s="316">
        <v>-157370</v>
      </c>
      <c r="I35" s="316">
        <v>-135324</v>
      </c>
      <c r="J35" s="316">
        <v>-39579</v>
      </c>
      <c r="K35" s="316">
        <v>-134222</v>
      </c>
      <c r="L35" s="316">
        <v>-226049</v>
      </c>
      <c r="M35" s="316">
        <v>-191732</v>
      </c>
      <c r="N35" s="316">
        <v>-140830</v>
      </c>
      <c r="O35" s="483">
        <v>65191</v>
      </c>
      <c r="P35" s="316">
        <v>60972</v>
      </c>
      <c r="Q35" s="316">
        <v>68021</v>
      </c>
      <c r="R35" s="484">
        <v>-6582</v>
      </c>
      <c r="S35" s="316">
        <v>67045</v>
      </c>
      <c r="T35" s="316">
        <v>62362</v>
      </c>
      <c r="U35" s="316">
        <v>68947</v>
      </c>
      <c r="V35" s="316">
        <v>-6119</v>
      </c>
      <c r="W35" s="317">
        <v>-22446</v>
      </c>
      <c r="X35" s="317">
        <v>-19945</v>
      </c>
      <c r="Y35" s="317">
        <v>-11279</v>
      </c>
      <c r="Z35" s="317">
        <v>-12266</v>
      </c>
      <c r="AA35" s="339">
        <v>100264</v>
      </c>
      <c r="AB35" s="339">
        <v>-23974</v>
      </c>
      <c r="AC35" s="339">
        <v>-9768</v>
      </c>
      <c r="AD35" s="316">
        <v>-6918</v>
      </c>
      <c r="AE35" s="317">
        <v>-22238</v>
      </c>
      <c r="AF35" s="317">
        <v>-13513</v>
      </c>
      <c r="AG35" s="317">
        <v>10183</v>
      </c>
      <c r="AH35" s="317">
        <v>-7743</v>
      </c>
    </row>
    <row r="36" spans="1:34">
      <c r="A36" s="352" t="s">
        <v>201</v>
      </c>
      <c r="B36" s="341" t="s">
        <v>222</v>
      </c>
      <c r="C36" s="343">
        <v>1473880</v>
      </c>
      <c r="D36" s="344">
        <v>558649</v>
      </c>
      <c r="E36" s="537">
        <f t="shared" si="0"/>
        <v>915231</v>
      </c>
      <c r="F36" s="541">
        <f t="shared" si="1"/>
        <v>1.6383000000000001</v>
      </c>
      <c r="H36" s="343">
        <v>1481535</v>
      </c>
      <c r="I36" s="343">
        <v>1394974</v>
      </c>
      <c r="J36" s="343">
        <v>118730</v>
      </c>
      <c r="K36" s="343">
        <v>558649</v>
      </c>
      <c r="L36" s="343">
        <v>611083</v>
      </c>
      <c r="M36" s="343">
        <v>518828</v>
      </c>
      <c r="N36" s="343">
        <v>406789</v>
      </c>
      <c r="O36" s="487">
        <v>261926</v>
      </c>
      <c r="P36" s="343">
        <v>218450</v>
      </c>
      <c r="Q36" s="343">
        <v>113364</v>
      </c>
      <c r="R36" s="488">
        <v>10734</v>
      </c>
      <c r="S36" s="343">
        <v>270667</v>
      </c>
      <c r="T36" s="343">
        <v>219981</v>
      </c>
      <c r="U36" s="343">
        <v>115562</v>
      </c>
      <c r="V36" s="343">
        <v>10402</v>
      </c>
      <c r="W36" s="344">
        <v>394452</v>
      </c>
      <c r="X36" s="344">
        <v>537993</v>
      </c>
      <c r="Y36" s="344">
        <v>109269</v>
      </c>
      <c r="Z36" s="344">
        <v>51054</v>
      </c>
      <c r="AA36" s="342">
        <v>445790</v>
      </c>
      <c r="AB36" s="342">
        <v>379304</v>
      </c>
      <c r="AC36" s="342">
        <v>322164</v>
      </c>
      <c r="AD36" s="343">
        <v>265485</v>
      </c>
      <c r="AE36" s="344">
        <v>176882</v>
      </c>
      <c r="AF36" s="344">
        <v>148096</v>
      </c>
      <c r="AG36" s="344">
        <v>119232</v>
      </c>
      <c r="AH36" s="344">
        <v>17268</v>
      </c>
    </row>
    <row r="37" spans="1:34">
      <c r="A37" s="355" t="s">
        <v>202</v>
      </c>
      <c r="B37" s="338" t="s">
        <v>351</v>
      </c>
      <c r="C37" s="316">
        <v>-24905</v>
      </c>
      <c r="D37" s="317">
        <v>-33526</v>
      </c>
      <c r="E37" s="535">
        <f t="shared" si="0"/>
        <v>8621</v>
      </c>
      <c r="F37" s="539">
        <f t="shared" si="1"/>
        <v>-0.2571</v>
      </c>
      <c r="H37" s="316">
        <v>-15159</v>
      </c>
      <c r="I37" s="316">
        <v>-10166</v>
      </c>
      <c r="J37" s="316">
        <v>-6058</v>
      </c>
      <c r="K37" s="316">
        <v>-33526</v>
      </c>
      <c r="L37" s="316">
        <v>-24860</v>
      </c>
      <c r="M37" s="316">
        <v>-17020</v>
      </c>
      <c r="N37" s="316">
        <v>-6523</v>
      </c>
      <c r="O37" s="483">
        <v>-25001</v>
      </c>
      <c r="P37" s="316">
        <v>-19352</v>
      </c>
      <c r="Q37" s="316">
        <v>-10868</v>
      </c>
      <c r="R37" s="484">
        <v>-4325</v>
      </c>
      <c r="S37" s="316">
        <v>-25017</v>
      </c>
      <c r="T37" s="316">
        <v>-19362</v>
      </c>
      <c r="U37" s="316">
        <v>-10883</v>
      </c>
      <c r="V37" s="316">
        <v>-4320</v>
      </c>
      <c r="W37" s="317">
        <v>-14869</v>
      </c>
      <c r="X37" s="317">
        <v>-15068</v>
      </c>
      <c r="Y37" s="317">
        <v>-8777</v>
      </c>
      <c r="Z37" s="317">
        <v>-3083</v>
      </c>
      <c r="AA37" s="339">
        <v>-43837</v>
      </c>
      <c r="AB37" s="339">
        <v>-21178</v>
      </c>
      <c r="AC37" s="339">
        <v>-14279</v>
      </c>
      <c r="AD37" s="316">
        <v>-14462</v>
      </c>
      <c r="AE37" s="317">
        <v>-444</v>
      </c>
      <c r="AF37" s="317">
        <v>862</v>
      </c>
      <c r="AG37" s="317">
        <v>-170</v>
      </c>
      <c r="AH37" s="317">
        <v>-2710</v>
      </c>
    </row>
    <row r="38" spans="1:34">
      <c r="A38" s="356" t="s">
        <v>450</v>
      </c>
      <c r="B38" s="357" t="s">
        <v>224</v>
      </c>
      <c r="C38" s="343">
        <v>1448975</v>
      </c>
      <c r="D38" s="344">
        <v>525123</v>
      </c>
      <c r="E38" s="537">
        <f t="shared" si="0"/>
        <v>923852</v>
      </c>
      <c r="F38" s="541">
        <f t="shared" si="1"/>
        <v>1.7593000000000001</v>
      </c>
      <c r="H38" s="343">
        <v>1466376</v>
      </c>
      <c r="I38" s="343">
        <v>1384808</v>
      </c>
      <c r="J38" s="343">
        <v>112672</v>
      </c>
      <c r="K38" s="343">
        <v>525123</v>
      </c>
      <c r="L38" s="343">
        <v>586223</v>
      </c>
      <c r="M38" s="343">
        <v>501808</v>
      </c>
      <c r="N38" s="343">
        <v>400266</v>
      </c>
      <c r="O38" s="487">
        <v>236925</v>
      </c>
      <c r="P38" s="343">
        <v>199098</v>
      </c>
      <c r="Q38" s="343">
        <v>102496</v>
      </c>
      <c r="R38" s="488">
        <v>6409</v>
      </c>
      <c r="S38" s="343">
        <v>245650</v>
      </c>
      <c r="T38" s="343">
        <v>200619</v>
      </c>
      <c r="U38" s="343">
        <v>104679</v>
      </c>
      <c r="V38" s="343">
        <v>6082</v>
      </c>
      <c r="W38" s="344">
        <v>379583</v>
      </c>
      <c r="X38" s="344">
        <v>522925</v>
      </c>
      <c r="Y38" s="344">
        <v>100492</v>
      </c>
      <c r="Z38" s="344">
        <v>47971</v>
      </c>
      <c r="AA38" s="342">
        <v>401953</v>
      </c>
      <c r="AB38" s="342">
        <v>358126</v>
      </c>
      <c r="AC38" s="342">
        <v>307702</v>
      </c>
      <c r="AD38" s="343">
        <v>251023</v>
      </c>
      <c r="AE38" s="344">
        <v>176438</v>
      </c>
      <c r="AF38" s="344">
        <v>148958</v>
      </c>
      <c r="AG38" s="344">
        <v>119062</v>
      </c>
      <c r="AH38" s="344">
        <v>14558</v>
      </c>
    </row>
    <row r="39" spans="1:34" ht="13.5" thickBot="1">
      <c r="O39" s="491"/>
      <c r="P39" s="492"/>
      <c r="Q39" s="492"/>
      <c r="R39" s="493"/>
      <c r="U39" s="320"/>
    </row>
    <row r="40" spans="1:34" ht="13.5" thickTop="1">
      <c r="B40" s="320" t="s">
        <v>468</v>
      </c>
    </row>
    <row r="41" spans="1:34">
      <c r="B41" s="573"/>
      <c r="C41" s="573"/>
      <c r="D41" s="573"/>
      <c r="E41" s="573"/>
      <c r="F41" s="573"/>
      <c r="H41" s="70"/>
      <c r="I41" s="70"/>
      <c r="J41" s="70"/>
      <c r="K41" s="70"/>
      <c r="L41" s="70"/>
      <c r="M41" s="70"/>
      <c r="N41" s="70"/>
    </row>
    <row r="42" spans="1:34">
      <c r="B42" s="573"/>
      <c r="C42" s="573"/>
      <c r="D42" s="573"/>
      <c r="E42" s="573"/>
      <c r="F42" s="573"/>
      <c r="H42" s="70"/>
      <c r="I42" s="70"/>
      <c r="J42" s="70"/>
      <c r="K42" s="70"/>
      <c r="L42" s="70"/>
      <c r="M42" s="70"/>
      <c r="N42" s="70"/>
    </row>
    <row r="43" spans="1:34">
      <c r="B43" s="573"/>
      <c r="C43" s="573"/>
      <c r="D43" s="573"/>
      <c r="E43" s="573"/>
      <c r="F43" s="573"/>
      <c r="H43" s="70"/>
      <c r="I43" s="70"/>
      <c r="J43" s="70"/>
      <c r="K43" s="70"/>
      <c r="L43" s="70"/>
      <c r="M43" s="70"/>
      <c r="N43" s="70"/>
    </row>
    <row r="44" spans="1:34">
      <c r="B44" s="573"/>
      <c r="C44" s="573"/>
      <c r="D44" s="573"/>
      <c r="E44" s="573"/>
      <c r="F44" s="573"/>
      <c r="H44" s="70"/>
      <c r="I44" s="70"/>
      <c r="J44" s="70"/>
      <c r="K44" s="70"/>
      <c r="L44" s="70"/>
      <c r="M44" s="70"/>
      <c r="N44" s="70"/>
    </row>
  </sheetData>
  <mergeCells count="3">
    <mergeCell ref="A12:B12"/>
    <mergeCell ref="O11:R11"/>
    <mergeCell ref="B41:F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AD40"/>
  <sheetViews>
    <sheetView topLeftCell="A4" zoomScale="90" zoomScaleNormal="90" workbookViewId="0">
      <selection activeCell="F13" sqref="F13:F38"/>
    </sheetView>
  </sheetViews>
  <sheetFormatPr defaultColWidth="52" defaultRowHeight="12.75"/>
  <cols>
    <col min="1" max="1" width="15" style="320" customWidth="1"/>
    <col min="2" max="2" width="65.7109375" style="320" customWidth="1"/>
    <col min="3" max="6" width="13.5703125" style="320" customWidth="1"/>
    <col min="7" max="10" width="13" style="320" customWidth="1"/>
    <col min="11" max="11" width="15.7109375" style="320" bestFit="1" customWidth="1"/>
    <col min="12" max="12" width="16.7109375" style="320" bestFit="1" customWidth="1"/>
    <col min="13" max="14" width="16.140625" style="320" bestFit="1" customWidth="1"/>
    <col min="15" max="22" width="13.5703125" style="320" customWidth="1"/>
    <col min="23" max="23" width="12.7109375" style="320" customWidth="1"/>
    <col min="24" max="24" width="13.42578125" style="320" customWidth="1"/>
    <col min="25" max="25" width="14" style="320" customWidth="1"/>
    <col min="26" max="26" width="12.28515625" style="320" customWidth="1"/>
    <col min="27" max="27" width="12.5703125" style="320" bestFit="1" customWidth="1"/>
    <col min="28" max="28" width="12.85546875" style="320" bestFit="1" customWidth="1"/>
    <col min="29" max="29" width="12.7109375" style="320" bestFit="1" customWidth="1"/>
    <col min="30" max="30" width="12.85546875" style="320" bestFit="1" customWidth="1"/>
    <col min="31" max="16384" width="52" style="320"/>
  </cols>
  <sheetData>
    <row r="8" spans="1:30" ht="18.75">
      <c r="A8" s="324" t="s">
        <v>471</v>
      </c>
    </row>
    <row r="10" spans="1:30" ht="13.5" thickBot="1"/>
    <row r="11" spans="1:30" ht="14.25" thickTop="1" thickBot="1">
      <c r="K11" s="574" t="s">
        <v>524</v>
      </c>
      <c r="L11" s="575"/>
      <c r="M11" s="575"/>
      <c r="N11" s="576"/>
    </row>
    <row r="12" spans="1:30" ht="49.5" customHeight="1" thickBot="1">
      <c r="A12" s="569" t="s">
        <v>187</v>
      </c>
      <c r="B12" s="569">
        <f>$AI$66</f>
        <v>0</v>
      </c>
      <c r="C12" s="336" t="s">
        <v>540</v>
      </c>
      <c r="D12" s="336" t="s">
        <v>542</v>
      </c>
      <c r="E12" s="336" t="s">
        <v>545</v>
      </c>
      <c r="F12" s="336" t="s">
        <v>560</v>
      </c>
      <c r="G12" s="321" t="s">
        <v>526</v>
      </c>
      <c r="H12" s="321" t="s">
        <v>529</v>
      </c>
      <c r="I12" s="321" t="s">
        <v>531</v>
      </c>
      <c r="J12" s="321" t="s">
        <v>534</v>
      </c>
      <c r="K12" s="481" t="s">
        <v>510</v>
      </c>
      <c r="L12" s="336" t="s">
        <v>512</v>
      </c>
      <c r="M12" s="336" t="s">
        <v>521</v>
      </c>
      <c r="N12" s="482" t="s">
        <v>523</v>
      </c>
      <c r="O12" s="336" t="s">
        <v>510</v>
      </c>
      <c r="P12" s="336" t="s">
        <v>512</v>
      </c>
      <c r="Q12" s="336" t="s">
        <v>521</v>
      </c>
      <c r="R12" s="336" t="s">
        <v>523</v>
      </c>
      <c r="S12" s="321" t="s">
        <v>496</v>
      </c>
      <c r="T12" s="321" t="s">
        <v>498</v>
      </c>
      <c r="U12" s="321" t="s">
        <v>505</v>
      </c>
      <c r="V12" s="321" t="s">
        <v>508</v>
      </c>
      <c r="W12" s="336" t="s">
        <v>467</v>
      </c>
      <c r="X12" s="336" t="s">
        <v>354</v>
      </c>
      <c r="Y12" s="336" t="s">
        <v>478</v>
      </c>
      <c r="Z12" s="336" t="s">
        <v>492</v>
      </c>
      <c r="AA12" s="321" t="s">
        <v>434</v>
      </c>
      <c r="AB12" s="321" t="s">
        <v>302</v>
      </c>
      <c r="AC12" s="321" t="s">
        <v>305</v>
      </c>
      <c r="AD12" s="321" t="s">
        <v>309</v>
      </c>
    </row>
    <row r="13" spans="1:30">
      <c r="A13" s="337" t="s">
        <v>188</v>
      </c>
      <c r="B13" s="338" t="s">
        <v>68</v>
      </c>
      <c r="C13" s="316">
        <v>376429</v>
      </c>
      <c r="D13" s="316">
        <v>409020</v>
      </c>
      <c r="E13" s="316">
        <v>474981</v>
      </c>
      <c r="F13" s="316">
        <v>565463</v>
      </c>
      <c r="G13" s="317">
        <v>343513</v>
      </c>
      <c r="H13" s="317">
        <v>384809</v>
      </c>
      <c r="I13" s="317">
        <v>391097</v>
      </c>
      <c r="J13" s="317">
        <v>385943</v>
      </c>
      <c r="K13" s="483">
        <v>307971</v>
      </c>
      <c r="L13" s="316">
        <v>310280</v>
      </c>
      <c r="M13" s="316">
        <v>325492</v>
      </c>
      <c r="N13" s="484">
        <v>295133</v>
      </c>
      <c r="O13" s="316">
        <v>307971</v>
      </c>
      <c r="P13" s="316">
        <v>310280</v>
      </c>
      <c r="Q13" s="316">
        <v>325492</v>
      </c>
      <c r="R13" s="316">
        <v>295133</v>
      </c>
      <c r="S13" s="317">
        <v>273896</v>
      </c>
      <c r="T13" s="317">
        <v>272288</v>
      </c>
      <c r="U13" s="317">
        <v>315909</v>
      </c>
      <c r="V13" s="317">
        <v>302446</v>
      </c>
      <c r="W13" s="316">
        <v>293234</v>
      </c>
      <c r="X13" s="316">
        <v>280268</v>
      </c>
      <c r="Y13" s="316">
        <v>276590</v>
      </c>
      <c r="Z13" s="316">
        <v>272345</v>
      </c>
      <c r="AA13" s="317">
        <v>288114</v>
      </c>
      <c r="AB13" s="317">
        <v>282005</v>
      </c>
      <c r="AC13" s="317">
        <v>280218</v>
      </c>
      <c r="AD13" s="317">
        <v>274142</v>
      </c>
    </row>
    <row r="14" spans="1:30">
      <c r="A14" s="337" t="s">
        <v>189</v>
      </c>
      <c r="B14" s="338" t="s">
        <v>71</v>
      </c>
      <c r="C14" s="316">
        <v>450559</v>
      </c>
      <c r="D14" s="316">
        <v>463410</v>
      </c>
      <c r="E14" s="316">
        <v>504045</v>
      </c>
      <c r="F14" s="316">
        <v>524066</v>
      </c>
      <c r="G14" s="317">
        <v>328132</v>
      </c>
      <c r="H14" s="317">
        <v>405826</v>
      </c>
      <c r="I14" s="317">
        <v>438451</v>
      </c>
      <c r="J14" s="317">
        <v>469166</v>
      </c>
      <c r="K14" s="483">
        <v>267595</v>
      </c>
      <c r="L14" s="316">
        <v>245102</v>
      </c>
      <c r="M14" s="316">
        <v>262127</v>
      </c>
      <c r="N14" s="484">
        <v>297690</v>
      </c>
      <c r="O14" s="316">
        <v>267595</v>
      </c>
      <c r="P14" s="316">
        <v>245102</v>
      </c>
      <c r="Q14" s="316">
        <v>262127</v>
      </c>
      <c r="R14" s="316">
        <v>297690</v>
      </c>
      <c r="S14" s="317">
        <v>192544</v>
      </c>
      <c r="T14" s="317">
        <v>195210</v>
      </c>
      <c r="U14" s="317">
        <v>268316</v>
      </c>
      <c r="V14" s="317">
        <v>275880</v>
      </c>
      <c r="W14" s="316">
        <v>198120</v>
      </c>
      <c r="X14" s="316">
        <v>190936</v>
      </c>
      <c r="Y14" s="339">
        <v>188025</v>
      </c>
      <c r="Z14" s="339">
        <v>199184</v>
      </c>
      <c r="AA14" s="317">
        <v>177373</v>
      </c>
      <c r="AB14" s="317">
        <v>181851</v>
      </c>
      <c r="AC14" s="317">
        <v>184802</v>
      </c>
      <c r="AD14" s="317">
        <v>196602</v>
      </c>
    </row>
    <row r="15" spans="1:30">
      <c r="A15" s="337" t="s">
        <v>190</v>
      </c>
      <c r="B15" s="338" t="s">
        <v>205</v>
      </c>
      <c r="C15" s="316">
        <v>286</v>
      </c>
      <c r="D15" s="316">
        <v>15597</v>
      </c>
      <c r="E15" s="316">
        <v>3309</v>
      </c>
      <c r="F15" s="316">
        <v>2932</v>
      </c>
      <c r="G15" s="317">
        <v>1678</v>
      </c>
      <c r="H15" s="317">
        <v>12269</v>
      </c>
      <c r="I15" s="317">
        <v>677</v>
      </c>
      <c r="J15" s="317">
        <v>5460</v>
      </c>
      <c r="K15" s="483">
        <v>809</v>
      </c>
      <c r="L15" s="316">
        <v>12034</v>
      </c>
      <c r="M15" s="316">
        <v>4550</v>
      </c>
      <c r="N15" s="484">
        <v>1099</v>
      </c>
      <c r="O15" s="316">
        <v>809</v>
      </c>
      <c r="P15" s="316">
        <v>12034</v>
      </c>
      <c r="Q15" s="316">
        <v>4550</v>
      </c>
      <c r="R15" s="316">
        <v>1099</v>
      </c>
      <c r="S15" s="317">
        <v>539</v>
      </c>
      <c r="T15" s="317">
        <v>9687</v>
      </c>
      <c r="U15" s="317">
        <v>3424</v>
      </c>
      <c r="V15" s="317">
        <v>451</v>
      </c>
      <c r="W15" s="316">
        <v>584</v>
      </c>
      <c r="X15" s="316">
        <v>12877</v>
      </c>
      <c r="Y15" s="339">
        <v>325</v>
      </c>
      <c r="Z15" s="339">
        <v>20553</v>
      </c>
      <c r="AA15" s="317">
        <v>312</v>
      </c>
      <c r="AB15" s="317">
        <v>10812</v>
      </c>
      <c r="AC15" s="317">
        <v>507</v>
      </c>
      <c r="AD15" s="317">
        <v>785</v>
      </c>
    </row>
    <row r="16" spans="1:30">
      <c r="A16" s="337" t="s">
        <v>191</v>
      </c>
      <c r="B16" s="338" t="s">
        <v>206</v>
      </c>
      <c r="C16" s="316">
        <v>58939</v>
      </c>
      <c r="D16" s="316">
        <v>25457</v>
      </c>
      <c r="E16" s="316">
        <v>32351</v>
      </c>
      <c r="F16" s="316">
        <v>22975</v>
      </c>
      <c r="G16" s="317">
        <v>76241</v>
      </c>
      <c r="H16" s="317">
        <v>43471</v>
      </c>
      <c r="I16" s="317">
        <v>52898</v>
      </c>
      <c r="J16" s="317">
        <v>23621</v>
      </c>
      <c r="K16" s="483">
        <v>5642</v>
      </c>
      <c r="L16" s="316">
        <v>46832</v>
      </c>
      <c r="M16" s="316">
        <v>43115</v>
      </c>
      <c r="N16" s="484">
        <v>42576</v>
      </c>
      <c r="O16" s="316">
        <v>5642</v>
      </c>
      <c r="P16" s="316">
        <v>46832</v>
      </c>
      <c r="Q16" s="316">
        <v>43115</v>
      </c>
      <c r="R16" s="316">
        <v>42576</v>
      </c>
      <c r="S16" s="317">
        <v>22062</v>
      </c>
      <c r="T16" s="317">
        <v>5403</v>
      </c>
      <c r="U16" s="317">
        <v>49721</v>
      </c>
      <c r="V16" s="317">
        <v>36807</v>
      </c>
      <c r="W16" s="316">
        <v>153634</v>
      </c>
      <c r="X16" s="316">
        <v>16431</v>
      </c>
      <c r="Y16" s="339">
        <v>20879</v>
      </c>
      <c r="Z16" s="339">
        <v>-86922</v>
      </c>
      <c r="AA16" s="317">
        <v>24664</v>
      </c>
      <c r="AB16" s="317">
        <v>25869</v>
      </c>
      <c r="AC16" s="317">
        <v>20489</v>
      </c>
      <c r="AD16" s="317">
        <v>32112</v>
      </c>
    </row>
    <row r="17" spans="1:30">
      <c r="A17" s="337" t="s">
        <v>453</v>
      </c>
      <c r="B17" s="338" t="s">
        <v>90</v>
      </c>
      <c r="C17" s="316">
        <v>-2470</v>
      </c>
      <c r="D17" s="316">
        <v>-10276</v>
      </c>
      <c r="E17" s="316">
        <v>12417</v>
      </c>
      <c r="F17" s="316">
        <v>328861</v>
      </c>
      <c r="G17" s="317">
        <v>8119</v>
      </c>
      <c r="H17" s="317">
        <v>-5631</v>
      </c>
      <c r="I17" s="317">
        <v>9247</v>
      </c>
      <c r="J17" s="317">
        <v>13291</v>
      </c>
      <c r="K17" s="483">
        <v>14607</v>
      </c>
      <c r="L17" s="316">
        <v>9724</v>
      </c>
      <c r="M17" s="316">
        <v>7638</v>
      </c>
      <c r="N17" s="484">
        <v>9005</v>
      </c>
      <c r="O17" s="316">
        <v>14607</v>
      </c>
      <c r="P17" s="316">
        <v>9724</v>
      </c>
      <c r="Q17" s="316">
        <v>7638</v>
      </c>
      <c r="R17" s="316">
        <v>9005</v>
      </c>
      <c r="S17" s="317">
        <v>6337</v>
      </c>
      <c r="T17" s="317">
        <v>8923</v>
      </c>
      <c r="U17" s="317">
        <v>19511</v>
      </c>
      <c r="V17" s="317">
        <v>16308</v>
      </c>
      <c r="W17" s="316">
        <v>11485</v>
      </c>
      <c r="X17" s="316">
        <v>8174</v>
      </c>
      <c r="Y17" s="339">
        <v>10998</v>
      </c>
      <c r="Z17" s="339">
        <v>13552</v>
      </c>
      <c r="AA17" s="317">
        <v>10310</v>
      </c>
      <c r="AB17" s="317">
        <v>14298</v>
      </c>
      <c r="AC17" s="317">
        <v>23565</v>
      </c>
      <c r="AD17" s="317">
        <v>10017</v>
      </c>
    </row>
    <row r="18" spans="1:30">
      <c r="A18" s="340"/>
      <c r="B18" s="341" t="s">
        <v>518</v>
      </c>
      <c r="C18" s="343">
        <v>883743</v>
      </c>
      <c r="D18" s="343">
        <v>903208</v>
      </c>
      <c r="E18" s="343">
        <v>1027103</v>
      </c>
      <c r="F18" s="343">
        <v>1444297</v>
      </c>
      <c r="G18" s="344">
        <v>757683</v>
      </c>
      <c r="H18" s="344">
        <v>840744</v>
      </c>
      <c r="I18" s="344">
        <v>892370</v>
      </c>
      <c r="J18" s="344">
        <v>897481</v>
      </c>
      <c r="K18" s="487">
        <v>596624</v>
      </c>
      <c r="L18" s="343">
        <v>623972</v>
      </c>
      <c r="M18" s="343">
        <v>642922</v>
      </c>
      <c r="N18" s="488">
        <v>645503</v>
      </c>
      <c r="O18" s="343">
        <v>596624</v>
      </c>
      <c r="P18" s="343">
        <v>623972</v>
      </c>
      <c r="Q18" s="343">
        <v>642922</v>
      </c>
      <c r="R18" s="343">
        <v>645503</v>
      </c>
      <c r="S18" s="344">
        <v>495378</v>
      </c>
      <c r="T18" s="344">
        <v>491511</v>
      </c>
      <c r="U18" s="344">
        <v>656881</v>
      </c>
      <c r="V18" s="344">
        <v>631892</v>
      </c>
      <c r="W18" s="343">
        <v>657057</v>
      </c>
      <c r="X18" s="343">
        <v>508686</v>
      </c>
      <c r="Y18" s="342">
        <v>496817</v>
      </c>
      <c r="Z18" s="342">
        <v>418712</v>
      </c>
      <c r="AA18" s="344">
        <v>500773</v>
      </c>
      <c r="AB18" s="344">
        <v>514835</v>
      </c>
      <c r="AC18" s="344">
        <v>509581</v>
      </c>
      <c r="AD18" s="344">
        <v>513658</v>
      </c>
    </row>
    <row r="19" spans="1:30">
      <c r="A19" s="337" t="s">
        <v>436</v>
      </c>
      <c r="B19" s="338" t="s">
        <v>437</v>
      </c>
      <c r="C19" s="316">
        <v>-352154</v>
      </c>
      <c r="D19" s="316">
        <v>-359388</v>
      </c>
      <c r="E19" s="316">
        <v>-360943</v>
      </c>
      <c r="F19" s="316">
        <v>-609801</v>
      </c>
      <c r="G19" s="317">
        <v>-302142</v>
      </c>
      <c r="H19" s="317">
        <v>-355061</v>
      </c>
      <c r="I19" s="317">
        <v>-313821</v>
      </c>
      <c r="J19" s="317">
        <v>-557216</v>
      </c>
      <c r="K19" s="483">
        <v>-255576</v>
      </c>
      <c r="L19" s="316">
        <v>-249088</v>
      </c>
      <c r="M19" s="316">
        <v>-216638</v>
      </c>
      <c r="N19" s="484">
        <v>-239417</v>
      </c>
      <c r="O19" s="316">
        <v>-255576</v>
      </c>
      <c r="P19" s="316">
        <v>-249088</v>
      </c>
      <c r="Q19" s="316">
        <v>-216638</v>
      </c>
      <c r="R19" s="316">
        <v>-239417</v>
      </c>
      <c r="S19" s="317">
        <v>-213631</v>
      </c>
      <c r="T19" s="317">
        <v>-213109</v>
      </c>
      <c r="U19" s="317">
        <v>-230936</v>
      </c>
      <c r="V19" s="317">
        <v>-392010</v>
      </c>
      <c r="W19" s="316">
        <v>-207534</v>
      </c>
      <c r="X19" s="316">
        <v>-212900</v>
      </c>
      <c r="Y19" s="339">
        <v>-194553</v>
      </c>
      <c r="Z19" s="339">
        <v>-206507</v>
      </c>
      <c r="AA19" s="317">
        <v>-194125</v>
      </c>
      <c r="AB19" s="317">
        <v>-191551</v>
      </c>
      <c r="AC19" s="317">
        <v>-191656</v>
      </c>
      <c r="AD19" s="317">
        <v>-206146</v>
      </c>
    </row>
    <row r="20" spans="1:30">
      <c r="A20" s="337" t="s">
        <v>559</v>
      </c>
      <c r="B20" s="338" t="s">
        <v>210</v>
      </c>
      <c r="C20" s="316">
        <v>-160690</v>
      </c>
      <c r="D20" s="316">
        <v>-181965</v>
      </c>
      <c r="E20" s="316">
        <v>-232641</v>
      </c>
      <c r="F20" s="316">
        <v>-302512</v>
      </c>
      <c r="G20" s="317">
        <v>-189880</v>
      </c>
      <c r="H20" s="317">
        <v>-157403</v>
      </c>
      <c r="I20" s="317">
        <v>-151125</v>
      </c>
      <c r="J20" s="317">
        <v>-180750</v>
      </c>
      <c r="K20" s="483">
        <v>-114546</v>
      </c>
      <c r="L20" s="316">
        <v>-116917</v>
      </c>
      <c r="M20" s="316">
        <v>-120137</v>
      </c>
      <c r="N20" s="484">
        <v>-147440</v>
      </c>
      <c r="O20" s="316">
        <v>-114546</v>
      </c>
      <c r="P20" s="316">
        <v>-116917</v>
      </c>
      <c r="Q20" s="316">
        <v>-120137</v>
      </c>
      <c r="R20" s="316">
        <v>-147440</v>
      </c>
      <c r="S20" s="317">
        <v>-90930</v>
      </c>
      <c r="T20" s="317">
        <v>-96204</v>
      </c>
      <c r="U20" s="317">
        <v>-118223</v>
      </c>
      <c r="V20" s="317">
        <v>-146473</v>
      </c>
      <c r="W20" s="316">
        <v>-102285</v>
      </c>
      <c r="X20" s="316">
        <v>-109981</v>
      </c>
      <c r="Y20" s="339">
        <v>-104323</v>
      </c>
      <c r="Z20" s="339">
        <v>-125842</v>
      </c>
      <c r="AA20" s="317">
        <v>-96628</v>
      </c>
      <c r="AB20" s="317">
        <v>-104864</v>
      </c>
      <c r="AC20" s="317">
        <v>-107465</v>
      </c>
      <c r="AD20" s="317">
        <v>-116654</v>
      </c>
    </row>
    <row r="21" spans="1:30">
      <c r="A21" s="337" t="s">
        <v>439</v>
      </c>
      <c r="B21" s="338" t="s">
        <v>440</v>
      </c>
      <c r="C21" s="316">
        <v>-45584</v>
      </c>
      <c r="D21" s="316">
        <v>-48498</v>
      </c>
      <c r="E21" s="316">
        <v>-60664</v>
      </c>
      <c r="F21" s="316">
        <v>-72926</v>
      </c>
      <c r="G21" s="317">
        <v>-54454</v>
      </c>
      <c r="H21" s="317">
        <v>-52510</v>
      </c>
      <c r="I21" s="317">
        <v>-52849</v>
      </c>
      <c r="J21" s="317">
        <v>-120304</v>
      </c>
      <c r="K21" s="483">
        <v>-39905</v>
      </c>
      <c r="L21" s="316">
        <v>-41448</v>
      </c>
      <c r="M21" s="316">
        <v>-40786</v>
      </c>
      <c r="N21" s="484">
        <v>-45282</v>
      </c>
      <c r="O21" s="316">
        <v>-40957</v>
      </c>
      <c r="P21" s="316">
        <v>-44051</v>
      </c>
      <c r="Q21" s="316">
        <v>-42995</v>
      </c>
      <c r="R21" s="316">
        <v>-50515</v>
      </c>
      <c r="S21" s="317">
        <v>-33172</v>
      </c>
      <c r="T21" s="317">
        <v>-35380</v>
      </c>
      <c r="U21" s="317">
        <v>-40189</v>
      </c>
      <c r="V21" s="317">
        <v>-76335</v>
      </c>
      <c r="W21" s="316">
        <v>-21339</v>
      </c>
      <c r="X21" s="316">
        <v>-34986</v>
      </c>
      <c r="Y21" s="339">
        <v>-22933</v>
      </c>
      <c r="Z21" s="339">
        <v>-39681</v>
      </c>
      <c r="AA21" s="317">
        <v>-18685</v>
      </c>
      <c r="AB21" s="317">
        <v>-22012</v>
      </c>
      <c r="AC21" s="317">
        <v>-20653</v>
      </c>
      <c r="AD21" s="317">
        <v>-26079</v>
      </c>
    </row>
    <row r="22" spans="1:30">
      <c r="A22" s="340"/>
      <c r="B22" s="341" t="s">
        <v>517</v>
      </c>
      <c r="C22" s="343">
        <v>-558428</v>
      </c>
      <c r="D22" s="343">
        <v>-589851</v>
      </c>
      <c r="E22" s="343">
        <v>-654248</v>
      </c>
      <c r="F22" s="343">
        <v>-985239</v>
      </c>
      <c r="G22" s="344">
        <v>-546476</v>
      </c>
      <c r="H22" s="344">
        <v>-564974</v>
      </c>
      <c r="I22" s="344">
        <v>-517795</v>
      </c>
      <c r="J22" s="344">
        <v>-858270</v>
      </c>
      <c r="K22" s="487">
        <v>-410027</v>
      </c>
      <c r="L22" s="343">
        <v>-407453</v>
      </c>
      <c r="M22" s="343">
        <v>-377561</v>
      </c>
      <c r="N22" s="488">
        <v>-432139</v>
      </c>
      <c r="O22" s="343">
        <v>-411079</v>
      </c>
      <c r="P22" s="343">
        <v>-410056</v>
      </c>
      <c r="Q22" s="343">
        <v>-379770</v>
      </c>
      <c r="R22" s="343">
        <v>-437372</v>
      </c>
      <c r="S22" s="344">
        <v>-337733</v>
      </c>
      <c r="T22" s="344">
        <v>-344693</v>
      </c>
      <c r="U22" s="344">
        <v>-389348</v>
      </c>
      <c r="V22" s="344">
        <v>-614818</v>
      </c>
      <c r="W22" s="343">
        <v>-331158</v>
      </c>
      <c r="X22" s="343">
        <v>-357867</v>
      </c>
      <c r="Y22" s="342">
        <v>-321809</v>
      </c>
      <c r="Z22" s="342">
        <v>-372030</v>
      </c>
      <c r="AA22" s="344">
        <v>-309438</v>
      </c>
      <c r="AB22" s="344">
        <v>-318427</v>
      </c>
      <c r="AC22" s="344">
        <v>-319774</v>
      </c>
      <c r="AD22" s="344">
        <v>-348879</v>
      </c>
    </row>
    <row r="23" spans="1:30">
      <c r="A23" s="345"/>
      <c r="B23" s="346" t="s">
        <v>213</v>
      </c>
      <c r="C23" s="348">
        <v>325315</v>
      </c>
      <c r="D23" s="348">
        <v>313357</v>
      </c>
      <c r="E23" s="348">
        <v>372855</v>
      </c>
      <c r="F23" s="348">
        <v>459058</v>
      </c>
      <c r="G23" s="349">
        <v>211207</v>
      </c>
      <c r="H23" s="349">
        <v>275770</v>
      </c>
      <c r="I23" s="349">
        <v>374575</v>
      </c>
      <c r="J23" s="349">
        <v>39211</v>
      </c>
      <c r="K23" s="489">
        <v>186597</v>
      </c>
      <c r="L23" s="348">
        <v>216519</v>
      </c>
      <c r="M23" s="348">
        <v>265361</v>
      </c>
      <c r="N23" s="490">
        <v>213364</v>
      </c>
      <c r="O23" s="348">
        <v>185545</v>
      </c>
      <c r="P23" s="348">
        <v>213916</v>
      </c>
      <c r="Q23" s="348">
        <v>263152</v>
      </c>
      <c r="R23" s="348">
        <v>208131</v>
      </c>
      <c r="S23" s="349">
        <v>157645</v>
      </c>
      <c r="T23" s="349">
        <v>146818</v>
      </c>
      <c r="U23" s="349">
        <v>267533</v>
      </c>
      <c r="V23" s="349">
        <v>17074</v>
      </c>
      <c r="W23" s="348">
        <v>325899</v>
      </c>
      <c r="X23" s="348">
        <v>150819</v>
      </c>
      <c r="Y23" s="347">
        <v>175008</v>
      </c>
      <c r="Z23" s="347">
        <v>46682</v>
      </c>
      <c r="AA23" s="349">
        <v>191335</v>
      </c>
      <c r="AB23" s="349">
        <v>196408</v>
      </c>
      <c r="AC23" s="349">
        <v>189807</v>
      </c>
      <c r="AD23" s="349">
        <v>164779</v>
      </c>
    </row>
    <row r="24" spans="1:30">
      <c r="A24" s="350" t="s">
        <v>194</v>
      </c>
      <c r="B24" s="351" t="s">
        <v>481</v>
      </c>
      <c r="C24" s="316">
        <v>-111925</v>
      </c>
      <c r="D24" s="316">
        <v>-103692</v>
      </c>
      <c r="E24" s="316">
        <v>-118982</v>
      </c>
      <c r="F24" s="316">
        <v>-271460</v>
      </c>
      <c r="G24" s="317">
        <v>-419004</v>
      </c>
      <c r="H24" s="317">
        <v>-157291</v>
      </c>
      <c r="I24" s="317">
        <v>-138202</v>
      </c>
      <c r="J24" s="317">
        <v>-122697</v>
      </c>
      <c r="K24" s="483">
        <v>-139553</v>
      </c>
      <c r="L24" s="316">
        <v>-157769</v>
      </c>
      <c r="M24" s="316">
        <v>-107870</v>
      </c>
      <c r="N24" s="484">
        <v>-136685</v>
      </c>
      <c r="O24" s="316">
        <v>-139553</v>
      </c>
      <c r="P24" s="316">
        <v>-157769</v>
      </c>
      <c r="Q24" s="316">
        <v>-107870</v>
      </c>
      <c r="R24" s="316">
        <v>-136685</v>
      </c>
      <c r="S24" s="317">
        <v>-72485</v>
      </c>
      <c r="T24" s="317">
        <v>-74551</v>
      </c>
      <c r="U24" s="317">
        <v>-160985</v>
      </c>
      <c r="V24" s="317">
        <v>-139526</v>
      </c>
      <c r="W24" s="316">
        <v>-26141</v>
      </c>
      <c r="X24" s="316">
        <v>-58793</v>
      </c>
      <c r="Y24" s="339">
        <v>-70272</v>
      </c>
      <c r="Z24" s="339">
        <v>-70566</v>
      </c>
      <c r="AA24" s="317">
        <v>-133573</v>
      </c>
      <c r="AB24" s="317">
        <v>-189659</v>
      </c>
      <c r="AC24" s="317">
        <v>-89722</v>
      </c>
      <c r="AD24" s="317">
        <v>-123021</v>
      </c>
    </row>
    <row r="25" spans="1:30" s="446" customFormat="1">
      <c r="A25" s="465"/>
      <c r="B25" s="466" t="s">
        <v>515</v>
      </c>
      <c r="C25" s="445">
        <v>-96109</v>
      </c>
      <c r="D25" s="445">
        <v>-97604</v>
      </c>
      <c r="E25" s="445">
        <v>-115171</v>
      </c>
      <c r="F25" s="445">
        <v>-273931</v>
      </c>
      <c r="G25" s="443">
        <v>-417667</v>
      </c>
      <c r="H25" s="443">
        <v>-159229</v>
      </c>
      <c r="I25" s="443">
        <v>-137174</v>
      </c>
      <c r="J25" s="443">
        <v>-124998</v>
      </c>
      <c r="K25" s="485">
        <v>-139991</v>
      </c>
      <c r="L25" s="445">
        <v>-153846</v>
      </c>
      <c r="M25" s="445">
        <v>-106524</v>
      </c>
      <c r="N25" s="486">
        <v>-134244</v>
      </c>
      <c r="O25" s="445">
        <v>-139991</v>
      </c>
      <c r="P25" s="445">
        <v>-153846</v>
      </c>
      <c r="Q25" s="445">
        <v>-106524</v>
      </c>
      <c r="R25" s="445">
        <v>-134244</v>
      </c>
      <c r="S25" s="443">
        <v>-90930</v>
      </c>
      <c r="T25" s="443">
        <v>-96204</v>
      </c>
      <c r="U25" s="443">
        <v>-118223</v>
      </c>
      <c r="V25" s="443">
        <v>-146473</v>
      </c>
      <c r="W25" s="444">
        <v>-26141</v>
      </c>
      <c r="X25" s="444">
        <v>-56547</v>
      </c>
      <c r="Y25" s="445">
        <v>-70087</v>
      </c>
      <c r="Z25" s="445">
        <v>-70540</v>
      </c>
      <c r="AA25" s="443"/>
      <c r="AB25" s="443"/>
      <c r="AC25" s="443"/>
      <c r="AD25" s="443"/>
    </row>
    <row r="26" spans="1:30" s="446" customFormat="1">
      <c r="A26" s="465"/>
      <c r="B26" s="466" t="s">
        <v>516</v>
      </c>
      <c r="C26" s="445">
        <v>-15816</v>
      </c>
      <c r="D26" s="445">
        <v>-6088</v>
      </c>
      <c r="E26" s="445">
        <v>-3811</v>
      </c>
      <c r="F26" s="445">
        <v>2471</v>
      </c>
      <c r="G26" s="443">
        <v>-1337</v>
      </c>
      <c r="H26" s="443">
        <v>1938</v>
      </c>
      <c r="I26" s="443">
        <v>-1028</v>
      </c>
      <c r="J26" s="443">
        <v>2301</v>
      </c>
      <c r="K26" s="485">
        <v>438</v>
      </c>
      <c r="L26" s="445">
        <v>-3923</v>
      </c>
      <c r="M26" s="445">
        <v>-1346</v>
      </c>
      <c r="N26" s="486">
        <v>-2441</v>
      </c>
      <c r="O26" s="445">
        <v>438</v>
      </c>
      <c r="P26" s="445">
        <v>-3923</v>
      </c>
      <c r="Q26" s="445">
        <v>-1346</v>
      </c>
      <c r="R26" s="445">
        <v>-2441</v>
      </c>
      <c r="S26" s="443">
        <v>-33172</v>
      </c>
      <c r="T26" s="443">
        <v>-35380</v>
      </c>
      <c r="U26" s="443">
        <v>-40189</v>
      </c>
      <c r="V26" s="443">
        <v>-76335</v>
      </c>
      <c r="W26" s="444">
        <v>0</v>
      </c>
      <c r="X26" s="444">
        <v>-2246</v>
      </c>
      <c r="Y26" s="445">
        <v>-185</v>
      </c>
      <c r="Z26" s="445">
        <v>-26</v>
      </c>
      <c r="AA26" s="443"/>
      <c r="AB26" s="443"/>
      <c r="AC26" s="443"/>
      <c r="AD26" s="443"/>
    </row>
    <row r="27" spans="1:30">
      <c r="A27" s="350" t="s">
        <v>441</v>
      </c>
      <c r="B27" s="351" t="s">
        <v>482</v>
      </c>
      <c r="C27" s="316">
        <v>-16</v>
      </c>
      <c r="D27" s="316">
        <v>-230</v>
      </c>
      <c r="E27" s="316">
        <v>0</v>
      </c>
      <c r="F27" s="316">
        <v>-196</v>
      </c>
      <c r="G27" s="317">
        <v>773</v>
      </c>
      <c r="H27" s="317">
        <v>913</v>
      </c>
      <c r="I27" s="317">
        <v>-225</v>
      </c>
      <c r="J27" s="317">
        <v>654</v>
      </c>
      <c r="K27" s="483">
        <v>105</v>
      </c>
      <c r="L27" s="316">
        <v>-963</v>
      </c>
      <c r="M27" s="316">
        <v>363</v>
      </c>
      <c r="N27" s="484">
        <v>133</v>
      </c>
      <c r="O27" s="316">
        <v>105</v>
      </c>
      <c r="P27" s="316">
        <v>-963</v>
      </c>
      <c r="Q27" s="316">
        <v>363</v>
      </c>
      <c r="R27" s="316">
        <v>133</v>
      </c>
      <c r="S27" s="317">
        <v>421</v>
      </c>
      <c r="T27" s="317">
        <v>-392</v>
      </c>
      <c r="U27" s="317">
        <v>553</v>
      </c>
      <c r="V27" s="317">
        <v>674</v>
      </c>
      <c r="W27" s="316">
        <v>1763</v>
      </c>
      <c r="X27" s="316">
        <v>141</v>
      </c>
      <c r="Y27" s="339">
        <v>150</v>
      </c>
      <c r="Z27" s="339">
        <v>12</v>
      </c>
      <c r="AA27" s="317">
        <v>-17381</v>
      </c>
      <c r="AB27" s="317">
        <v>-54236</v>
      </c>
      <c r="AC27" s="317">
        <v>-29383</v>
      </c>
      <c r="AD27" s="317">
        <v>-3628</v>
      </c>
    </row>
    <row r="28" spans="1:30">
      <c r="A28" s="350">
        <v>140</v>
      </c>
      <c r="B28" s="351" t="s">
        <v>442</v>
      </c>
      <c r="C28" s="316">
        <v>-1225</v>
      </c>
      <c r="D28" s="316">
        <v>27</v>
      </c>
      <c r="E28" s="316">
        <v>573</v>
      </c>
      <c r="F28" s="316">
        <v>486</v>
      </c>
      <c r="G28" s="317">
        <v>-602</v>
      </c>
      <c r="H28" s="317">
        <v>-1177</v>
      </c>
      <c r="I28" s="317">
        <v>-386</v>
      </c>
      <c r="J28" s="317">
        <v>-728</v>
      </c>
      <c r="K28" s="483">
        <v>-195</v>
      </c>
      <c r="L28" s="316">
        <v>-247</v>
      </c>
      <c r="M28" s="316">
        <v>-182</v>
      </c>
      <c r="N28" s="484">
        <v>-1517</v>
      </c>
      <c r="O28" s="316">
        <v>-195</v>
      </c>
      <c r="P28" s="316">
        <v>-247</v>
      </c>
      <c r="Q28" s="316">
        <v>-182</v>
      </c>
      <c r="R28" s="316">
        <v>-1517</v>
      </c>
      <c r="S28" s="317">
        <v>-891</v>
      </c>
      <c r="T28" s="317">
        <v>-76</v>
      </c>
      <c r="U28" s="317">
        <v>-651</v>
      </c>
      <c r="V28" s="317">
        <v>-1361</v>
      </c>
      <c r="W28" s="316">
        <v>0</v>
      </c>
      <c r="X28" s="316">
        <v>-1183</v>
      </c>
      <c r="Y28" s="339">
        <v>-1536</v>
      </c>
      <c r="Z28" s="339">
        <v>-237</v>
      </c>
      <c r="AA28" s="317">
        <v>0</v>
      </c>
      <c r="AB28" s="317">
        <v>0</v>
      </c>
      <c r="AC28" s="317">
        <v>0</v>
      </c>
      <c r="AD28" s="317">
        <v>0</v>
      </c>
    </row>
    <row r="29" spans="1:30">
      <c r="A29" s="352"/>
      <c r="B29" s="341" t="s">
        <v>483</v>
      </c>
      <c r="C29" s="343">
        <v>-113166</v>
      </c>
      <c r="D29" s="343">
        <v>-103895</v>
      </c>
      <c r="E29" s="343">
        <v>-118409</v>
      </c>
      <c r="F29" s="343">
        <v>-271170</v>
      </c>
      <c r="G29" s="344">
        <v>-418833</v>
      </c>
      <c r="H29" s="344">
        <v>-157555</v>
      </c>
      <c r="I29" s="344">
        <v>-138813</v>
      </c>
      <c r="J29" s="344">
        <v>-122771</v>
      </c>
      <c r="K29" s="487">
        <v>-139643</v>
      </c>
      <c r="L29" s="343">
        <v>-158979</v>
      </c>
      <c r="M29" s="343">
        <v>-107689</v>
      </c>
      <c r="N29" s="488">
        <v>-138069</v>
      </c>
      <c r="O29" s="343">
        <v>-139643</v>
      </c>
      <c r="P29" s="343">
        <v>-158979</v>
      </c>
      <c r="Q29" s="343">
        <v>-107689</v>
      </c>
      <c r="R29" s="343">
        <v>-138069</v>
      </c>
      <c r="S29" s="344">
        <v>-72955</v>
      </c>
      <c r="T29" s="344">
        <v>-75019</v>
      </c>
      <c r="U29" s="344">
        <v>-161083</v>
      </c>
      <c r="V29" s="344">
        <v>-140213</v>
      </c>
      <c r="W29" s="343">
        <v>-24378</v>
      </c>
      <c r="X29" s="343">
        <v>-59835</v>
      </c>
      <c r="Y29" s="342">
        <v>-71658</v>
      </c>
      <c r="Z29" s="342">
        <v>-70791</v>
      </c>
      <c r="AA29" s="344">
        <v>-150954</v>
      </c>
      <c r="AB29" s="344">
        <v>-243895</v>
      </c>
      <c r="AC29" s="344">
        <v>-119105</v>
      </c>
      <c r="AD29" s="344">
        <v>-126649</v>
      </c>
    </row>
    <row r="30" spans="1:30">
      <c r="A30" s="350">
        <v>200</v>
      </c>
      <c r="B30" s="351" t="s">
        <v>87</v>
      </c>
      <c r="C30" s="316">
        <v>-12200</v>
      </c>
      <c r="D30" s="316">
        <v>-28839</v>
      </c>
      <c r="E30" s="316">
        <v>-11785</v>
      </c>
      <c r="F30" s="316">
        <v>-79432</v>
      </c>
      <c r="G30" s="317">
        <v>-40914</v>
      </c>
      <c r="H30" s="317">
        <v>-9592</v>
      </c>
      <c r="I30" s="317">
        <v>-4527</v>
      </c>
      <c r="J30" s="317">
        <v>-25712</v>
      </c>
      <c r="K30" s="483">
        <v>2276</v>
      </c>
      <c r="L30" s="316">
        <v>-17177</v>
      </c>
      <c r="M30" s="316">
        <v>-15109</v>
      </c>
      <c r="N30" s="484">
        <v>-2471</v>
      </c>
      <c r="O30" s="316">
        <v>2276</v>
      </c>
      <c r="P30" s="316">
        <v>-17177</v>
      </c>
      <c r="Q30" s="316">
        <v>-15109</v>
      </c>
      <c r="R30" s="316">
        <v>-2471</v>
      </c>
      <c r="S30" s="317">
        <v>-1995</v>
      </c>
      <c r="T30" s="317">
        <v>-9698</v>
      </c>
      <c r="U30" s="317">
        <v>2491</v>
      </c>
      <c r="V30" s="317">
        <v>-2991</v>
      </c>
      <c r="W30" s="316">
        <v>-11663</v>
      </c>
      <c r="X30" s="316">
        <v>-25376</v>
      </c>
      <c r="Y30" s="339">
        <v>-12091</v>
      </c>
      <c r="Z30" s="339">
        <v>23936</v>
      </c>
      <c r="AA30" s="317">
        <v>-1014</v>
      </c>
      <c r="AB30" s="317">
        <v>-4154</v>
      </c>
      <c r="AC30" s="317">
        <v>-2822</v>
      </c>
      <c r="AD30" s="317">
        <v>-37901</v>
      </c>
    </row>
    <row r="31" spans="1:30">
      <c r="A31" s="353" t="s">
        <v>235</v>
      </c>
      <c r="B31" s="351" t="s">
        <v>443</v>
      </c>
      <c r="C31" s="316">
        <v>-45666</v>
      </c>
      <c r="D31" s="316">
        <v>-55</v>
      </c>
      <c r="E31" s="316">
        <v>-123280</v>
      </c>
      <c r="F31" s="316">
        <v>-3422</v>
      </c>
      <c r="G31" s="317">
        <v>-31055</v>
      </c>
      <c r="H31" s="317">
        <v>-15106</v>
      </c>
      <c r="I31" s="317">
        <v>-79957</v>
      </c>
      <c r="J31" s="317">
        <v>-7581</v>
      </c>
      <c r="K31" s="483">
        <v>-31978</v>
      </c>
      <c r="L31" s="316">
        <v>-2185</v>
      </c>
      <c r="M31" s="316">
        <v>-30490</v>
      </c>
      <c r="N31" s="484">
        <v>-23529</v>
      </c>
      <c r="O31" s="316">
        <v>-31978</v>
      </c>
      <c r="P31" s="316">
        <v>-2185</v>
      </c>
      <c r="Q31" s="316">
        <v>-30490</v>
      </c>
      <c r="R31" s="316">
        <v>-23529</v>
      </c>
      <c r="S31" s="317">
        <v>-23184</v>
      </c>
      <c r="T31" s="317">
        <v>-9459</v>
      </c>
      <c r="U31" s="317">
        <v>-25771</v>
      </c>
      <c r="V31" s="317">
        <v>-2267</v>
      </c>
      <c r="W31" s="316">
        <v>-20282</v>
      </c>
      <c r="X31" s="316">
        <v>-8670</v>
      </c>
      <c r="Y31" s="339">
        <v>-23448</v>
      </c>
      <c r="Z31" s="339">
        <v>75</v>
      </c>
      <c r="AA31" s="317">
        <v>-18061</v>
      </c>
      <c r="AB31" s="317">
        <v>2114</v>
      </c>
      <c r="AC31" s="317">
        <v>-20205</v>
      </c>
      <c r="AD31" s="317">
        <v>-1569</v>
      </c>
    </row>
    <row r="32" spans="1:30">
      <c r="A32" s="337" t="s">
        <v>444</v>
      </c>
      <c r="B32" s="338" t="s">
        <v>527</v>
      </c>
      <c r="C32" s="316">
        <v>4026</v>
      </c>
      <c r="D32" s="316">
        <v>2988</v>
      </c>
      <c r="E32" s="316">
        <v>6337</v>
      </c>
      <c r="F32" s="316">
        <v>-21096</v>
      </c>
      <c r="G32" s="317">
        <v>-250655</v>
      </c>
      <c r="H32" s="317">
        <v>-2629</v>
      </c>
      <c r="I32" s="317">
        <v>-2631</v>
      </c>
      <c r="J32" s="317">
        <v>-27408</v>
      </c>
      <c r="K32" s="483">
        <v>64</v>
      </c>
      <c r="L32" s="316">
        <v>-10151</v>
      </c>
      <c r="M32" s="316">
        <v>62</v>
      </c>
      <c r="N32" s="484">
        <v>-10038</v>
      </c>
      <c r="O32" s="316">
        <v>321</v>
      </c>
      <c r="P32" s="316">
        <v>-5481</v>
      </c>
      <c r="Q32" s="316">
        <v>1140</v>
      </c>
      <c r="R32" s="316">
        <v>1941</v>
      </c>
      <c r="S32" s="317">
        <v>3809</v>
      </c>
      <c r="T32" s="317">
        <v>4586</v>
      </c>
      <c r="U32" s="317">
        <v>415</v>
      </c>
      <c r="V32" s="317">
        <v>-2199</v>
      </c>
      <c r="W32" s="316">
        <v>2827</v>
      </c>
      <c r="X32" s="316">
        <v>2591</v>
      </c>
      <c r="Y32" s="339">
        <v>3535</v>
      </c>
      <c r="Z32" s="339">
        <v>-57654</v>
      </c>
      <c r="AA32" s="317">
        <v>3705</v>
      </c>
      <c r="AB32" s="317">
        <v>2843</v>
      </c>
      <c r="AC32" s="317">
        <v>4885</v>
      </c>
      <c r="AD32" s="317">
        <v>-21319</v>
      </c>
    </row>
    <row r="33" spans="1:30">
      <c r="A33" s="355" t="s">
        <v>446</v>
      </c>
      <c r="B33" s="351" t="s">
        <v>308</v>
      </c>
      <c r="C33" s="316">
        <v>0</v>
      </c>
      <c r="D33" s="316">
        <v>1188433</v>
      </c>
      <c r="E33" s="316">
        <v>-17111</v>
      </c>
      <c r="F33" s="316">
        <v>-223199</v>
      </c>
      <c r="G33" s="317">
        <v>1077869</v>
      </c>
      <c r="H33" s="317">
        <v>72053</v>
      </c>
      <c r="I33" s="317">
        <v>-22075</v>
      </c>
      <c r="J33" s="317">
        <v>0</v>
      </c>
      <c r="K33" s="483">
        <v>0</v>
      </c>
      <c r="L33" s="316">
        <v>0</v>
      </c>
      <c r="M33" s="316">
        <v>0</v>
      </c>
      <c r="N33" s="484">
        <v>0</v>
      </c>
      <c r="O33" s="316">
        <v>0</v>
      </c>
      <c r="P33" s="316">
        <v>0</v>
      </c>
      <c r="Q33" s="316">
        <v>0</v>
      </c>
      <c r="R33" s="316">
        <v>0</v>
      </c>
      <c r="S33" s="317">
        <v>0</v>
      </c>
      <c r="T33" s="317">
        <v>0</v>
      </c>
      <c r="U33" s="317">
        <v>353805</v>
      </c>
      <c r="V33" s="317">
        <v>-10444</v>
      </c>
      <c r="W33" s="316">
        <v>0</v>
      </c>
      <c r="X33" s="316">
        <v>0</v>
      </c>
      <c r="Y33" s="339">
        <v>0</v>
      </c>
      <c r="Z33" s="339">
        <v>0</v>
      </c>
      <c r="AA33" s="317">
        <v>0</v>
      </c>
      <c r="AB33" s="317">
        <v>130722</v>
      </c>
      <c r="AC33" s="317">
        <v>0</v>
      </c>
      <c r="AD33" s="317">
        <v>60170</v>
      </c>
    </row>
    <row r="34" spans="1:30">
      <c r="A34" s="352" t="s">
        <v>198</v>
      </c>
      <c r="B34" s="341" t="s">
        <v>519</v>
      </c>
      <c r="C34" s="343">
        <v>158309</v>
      </c>
      <c r="D34" s="343">
        <v>1371989</v>
      </c>
      <c r="E34" s="343">
        <v>108607</v>
      </c>
      <c r="F34" s="343">
        <v>-139261</v>
      </c>
      <c r="G34" s="344">
        <v>547619</v>
      </c>
      <c r="H34" s="344">
        <v>162941</v>
      </c>
      <c r="I34" s="344">
        <v>126572</v>
      </c>
      <c r="J34" s="344">
        <v>-144261</v>
      </c>
      <c r="K34" s="487">
        <v>17316</v>
      </c>
      <c r="L34" s="343">
        <v>28027</v>
      </c>
      <c r="M34" s="343">
        <v>112135</v>
      </c>
      <c r="N34" s="488">
        <v>39257</v>
      </c>
      <c r="O34" s="343">
        <v>16521</v>
      </c>
      <c r="P34" s="343">
        <v>30094</v>
      </c>
      <c r="Q34" s="343">
        <v>111004</v>
      </c>
      <c r="R34" s="343">
        <v>46003</v>
      </c>
      <c r="S34" s="344">
        <v>63320</v>
      </c>
      <c r="T34" s="344">
        <v>57228</v>
      </c>
      <c r="U34" s="344">
        <v>437390</v>
      </c>
      <c r="V34" s="344">
        <v>-141040</v>
      </c>
      <c r="W34" s="343">
        <v>272403</v>
      </c>
      <c r="X34" s="343">
        <v>59529</v>
      </c>
      <c r="Y34" s="342">
        <v>71346</v>
      </c>
      <c r="Z34" s="342">
        <v>-57752</v>
      </c>
      <c r="AA34" s="344">
        <v>25011</v>
      </c>
      <c r="AB34" s="344">
        <v>84038</v>
      </c>
      <c r="AC34" s="344">
        <v>52560</v>
      </c>
      <c r="AD34" s="344">
        <v>37511</v>
      </c>
    </row>
    <row r="35" spans="1:30">
      <c r="A35" s="353" t="s">
        <v>448</v>
      </c>
      <c r="B35" s="351" t="s">
        <v>520</v>
      </c>
      <c r="C35" s="316">
        <v>-39579</v>
      </c>
      <c r="D35" s="316">
        <v>-95745</v>
      </c>
      <c r="E35" s="316">
        <v>-22046</v>
      </c>
      <c r="F35" s="316">
        <v>131606</v>
      </c>
      <c r="G35" s="317">
        <v>-140830</v>
      </c>
      <c r="H35" s="317">
        <v>-50902</v>
      </c>
      <c r="I35" s="317">
        <v>-34317</v>
      </c>
      <c r="J35" s="317">
        <v>91827</v>
      </c>
      <c r="K35" s="483">
        <v>-6582</v>
      </c>
      <c r="L35" s="316">
        <v>74603</v>
      </c>
      <c r="M35" s="316">
        <v>-7049</v>
      </c>
      <c r="N35" s="484">
        <v>4219</v>
      </c>
      <c r="O35" s="316">
        <v>-6119</v>
      </c>
      <c r="P35" s="316">
        <v>75066</v>
      </c>
      <c r="Q35" s="316">
        <v>-6585</v>
      </c>
      <c r="R35" s="316">
        <v>4683</v>
      </c>
      <c r="S35" s="317">
        <v>-12266</v>
      </c>
      <c r="T35" s="317">
        <v>987</v>
      </c>
      <c r="U35" s="317">
        <v>-8666</v>
      </c>
      <c r="V35" s="317">
        <v>-2501</v>
      </c>
      <c r="W35" s="316">
        <v>-6918</v>
      </c>
      <c r="X35" s="316">
        <v>-2850</v>
      </c>
      <c r="Y35" s="339">
        <v>-14206</v>
      </c>
      <c r="Z35" s="339">
        <v>124238</v>
      </c>
      <c r="AA35" s="317">
        <v>-7743</v>
      </c>
      <c r="AB35" s="317">
        <v>17926</v>
      </c>
      <c r="AC35" s="317">
        <v>-23696</v>
      </c>
      <c r="AD35" s="317">
        <v>-8725</v>
      </c>
    </row>
    <row r="36" spans="1:30">
      <c r="A36" s="352" t="s">
        <v>201</v>
      </c>
      <c r="B36" s="341" t="s">
        <v>222</v>
      </c>
      <c r="C36" s="343">
        <v>118730</v>
      </c>
      <c r="D36" s="343">
        <v>1276244</v>
      </c>
      <c r="E36" s="343">
        <v>86561</v>
      </c>
      <c r="F36" s="343">
        <v>-7655</v>
      </c>
      <c r="G36" s="344">
        <v>406789</v>
      </c>
      <c r="H36" s="344">
        <v>112039</v>
      </c>
      <c r="I36" s="344">
        <v>92255</v>
      </c>
      <c r="J36" s="344">
        <v>-52434</v>
      </c>
      <c r="K36" s="487">
        <v>10734</v>
      </c>
      <c r="L36" s="343">
        <v>102630</v>
      </c>
      <c r="M36" s="343">
        <v>105086</v>
      </c>
      <c r="N36" s="488">
        <v>43476</v>
      </c>
      <c r="O36" s="343">
        <v>10402</v>
      </c>
      <c r="P36" s="343">
        <v>105160</v>
      </c>
      <c r="Q36" s="343">
        <v>104419</v>
      </c>
      <c r="R36" s="343">
        <v>50686</v>
      </c>
      <c r="S36" s="344">
        <v>51054</v>
      </c>
      <c r="T36" s="344">
        <v>58215</v>
      </c>
      <c r="U36" s="344">
        <v>428724</v>
      </c>
      <c r="V36" s="344">
        <v>-143541</v>
      </c>
      <c r="W36" s="343">
        <v>265485</v>
      </c>
      <c r="X36" s="343">
        <v>56679</v>
      </c>
      <c r="Y36" s="342">
        <v>57140</v>
      </c>
      <c r="Z36" s="342">
        <v>66486</v>
      </c>
      <c r="AA36" s="344">
        <v>17268</v>
      </c>
      <c r="AB36" s="344">
        <v>101964</v>
      </c>
      <c r="AC36" s="344">
        <v>28864</v>
      </c>
      <c r="AD36" s="344">
        <v>28786</v>
      </c>
    </row>
    <row r="37" spans="1:30">
      <c r="A37" s="355" t="s">
        <v>202</v>
      </c>
      <c r="B37" s="338" t="s">
        <v>351</v>
      </c>
      <c r="C37" s="316">
        <v>-6058</v>
      </c>
      <c r="D37" s="316">
        <v>-4108</v>
      </c>
      <c r="E37" s="316">
        <v>-4993</v>
      </c>
      <c r="F37" s="316">
        <v>-9746</v>
      </c>
      <c r="G37" s="317">
        <v>-6523</v>
      </c>
      <c r="H37" s="317">
        <v>-10497</v>
      </c>
      <c r="I37" s="317">
        <v>-7840</v>
      </c>
      <c r="J37" s="317">
        <v>-8666</v>
      </c>
      <c r="K37" s="483">
        <v>-4325</v>
      </c>
      <c r="L37" s="316">
        <v>-6543</v>
      </c>
      <c r="M37" s="316">
        <v>-8484</v>
      </c>
      <c r="N37" s="484">
        <v>-5649</v>
      </c>
      <c r="O37" s="316">
        <v>-4320</v>
      </c>
      <c r="P37" s="316">
        <v>-6563</v>
      </c>
      <c r="Q37" s="316">
        <v>-8479</v>
      </c>
      <c r="R37" s="316">
        <v>-5655</v>
      </c>
      <c r="S37" s="317">
        <v>-3083</v>
      </c>
      <c r="T37" s="317">
        <v>-5694</v>
      </c>
      <c r="U37" s="317">
        <v>-6291</v>
      </c>
      <c r="V37" s="317">
        <v>199</v>
      </c>
      <c r="W37" s="316">
        <v>-14462</v>
      </c>
      <c r="X37" s="316">
        <v>183</v>
      </c>
      <c r="Y37" s="339">
        <v>-6899</v>
      </c>
      <c r="Z37" s="339">
        <v>-22659</v>
      </c>
      <c r="AA37" s="317">
        <v>-2710</v>
      </c>
      <c r="AB37" s="317">
        <v>2540</v>
      </c>
      <c r="AC37" s="317">
        <v>1032</v>
      </c>
      <c r="AD37" s="317">
        <v>-1306</v>
      </c>
    </row>
    <row r="38" spans="1:30">
      <c r="A38" s="356" t="s">
        <v>450</v>
      </c>
      <c r="B38" s="357" t="s">
        <v>224</v>
      </c>
      <c r="C38" s="343">
        <v>112672</v>
      </c>
      <c r="D38" s="343">
        <v>1272136</v>
      </c>
      <c r="E38" s="343">
        <v>81568</v>
      </c>
      <c r="F38" s="343">
        <v>-17401</v>
      </c>
      <c r="G38" s="344">
        <v>400266</v>
      </c>
      <c r="H38" s="344">
        <v>101542</v>
      </c>
      <c r="I38" s="344">
        <v>84415</v>
      </c>
      <c r="J38" s="344">
        <v>-61100</v>
      </c>
      <c r="K38" s="487">
        <v>6409</v>
      </c>
      <c r="L38" s="343">
        <v>96087</v>
      </c>
      <c r="M38" s="343">
        <v>96602</v>
      </c>
      <c r="N38" s="488">
        <v>37827</v>
      </c>
      <c r="O38" s="343">
        <v>6082</v>
      </c>
      <c r="P38" s="343">
        <v>98597</v>
      </c>
      <c r="Q38" s="343">
        <v>95940</v>
      </c>
      <c r="R38" s="343">
        <v>45031</v>
      </c>
      <c r="S38" s="344">
        <v>47971</v>
      </c>
      <c r="T38" s="344">
        <v>52521</v>
      </c>
      <c r="U38" s="344">
        <v>422433</v>
      </c>
      <c r="V38" s="344">
        <v>-143342</v>
      </c>
      <c r="W38" s="343">
        <v>251023</v>
      </c>
      <c r="X38" s="343">
        <v>56862</v>
      </c>
      <c r="Y38" s="342">
        <v>50424</v>
      </c>
      <c r="Z38" s="342">
        <v>43827</v>
      </c>
      <c r="AA38" s="344">
        <v>14558</v>
      </c>
      <c r="AB38" s="344">
        <v>104504</v>
      </c>
      <c r="AC38" s="344">
        <v>29896</v>
      </c>
      <c r="AD38" s="344">
        <v>27480</v>
      </c>
    </row>
    <row r="39" spans="1:30" ht="13.5" thickBot="1">
      <c r="C39" s="70"/>
      <c r="D39" s="70"/>
      <c r="E39" s="70"/>
      <c r="F39" s="70"/>
      <c r="K39" s="494"/>
      <c r="L39" s="495"/>
      <c r="M39" s="495"/>
      <c r="N39" s="496"/>
      <c r="O39" s="70"/>
      <c r="P39" s="70"/>
      <c r="Q39" s="70"/>
      <c r="R39" s="70"/>
    </row>
    <row r="40" spans="1:30" ht="13.5" thickTop="1">
      <c r="B40" s="320" t="s">
        <v>468</v>
      </c>
    </row>
  </sheetData>
  <mergeCells count="2">
    <mergeCell ref="A12:B12"/>
    <mergeCell ref="K11:N11"/>
  </mergeCells>
  <phoneticPr fontId="8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BD87-63C5-4627-A209-DC6CA59711EE}">
  <dimension ref="A3:J32"/>
  <sheetViews>
    <sheetView workbookViewId="0">
      <selection activeCell="A21" sqref="A21"/>
    </sheetView>
  </sheetViews>
  <sheetFormatPr defaultColWidth="57.85546875" defaultRowHeight="11.25"/>
  <cols>
    <col min="1" max="1" width="61.28515625" style="559" customWidth="1"/>
    <col min="2" max="2" width="14.5703125" style="559" customWidth="1"/>
    <col min="3" max="3" width="8.5703125" style="559" bestFit="1" customWidth="1"/>
    <col min="4" max="4" width="11.28515625" style="559" customWidth="1"/>
    <col min="5" max="5" width="14.5703125" style="559" customWidth="1"/>
    <col min="6" max="6" width="7.5703125" style="559" bestFit="1" customWidth="1"/>
    <col min="7" max="7" width="8.5703125" style="559" bestFit="1" customWidth="1"/>
    <col min="8" max="10" width="7.5703125" style="559" bestFit="1" customWidth="1"/>
    <col min="11" max="16384" width="57.85546875" style="559"/>
  </cols>
  <sheetData>
    <row r="3" spans="1:10" ht="12.75">
      <c r="A3" s="566" t="s">
        <v>546</v>
      </c>
    </row>
    <row r="6" spans="1:10" ht="48" customHeight="1" thickBot="1">
      <c r="A6" s="560" t="s">
        <v>547</v>
      </c>
      <c r="B6" s="561" t="s">
        <v>548</v>
      </c>
      <c r="C6" s="561" t="s">
        <v>549</v>
      </c>
      <c r="D6" s="562" t="s">
        <v>550</v>
      </c>
      <c r="E6" s="562" t="s">
        <v>556</v>
      </c>
      <c r="F6" s="561" t="s">
        <v>551</v>
      </c>
      <c r="G6" s="561" t="s">
        <v>552</v>
      </c>
      <c r="H6" s="561" t="s">
        <v>553</v>
      </c>
      <c r="I6" s="561" t="s">
        <v>554</v>
      </c>
      <c r="J6" s="561" t="s">
        <v>555</v>
      </c>
    </row>
    <row r="7" spans="1:10">
      <c r="A7" s="543" t="s">
        <v>68</v>
      </c>
      <c r="B7" s="544">
        <v>56929</v>
      </c>
      <c r="C7" s="544">
        <v>62243</v>
      </c>
      <c r="D7" s="545">
        <v>12300</v>
      </c>
      <c r="E7" s="545">
        <v>49943</v>
      </c>
      <c r="F7" s="544">
        <v>40028</v>
      </c>
      <c r="G7" s="544">
        <v>38729</v>
      </c>
      <c r="H7" s="544">
        <v>41722</v>
      </c>
      <c r="I7" s="544">
        <v>39343</v>
      </c>
      <c r="J7" s="544">
        <v>35397</v>
      </c>
    </row>
    <row r="8" spans="1:10">
      <c r="A8" s="546" t="s">
        <v>71</v>
      </c>
      <c r="B8" s="547">
        <v>52513</v>
      </c>
      <c r="C8" s="547">
        <v>50156</v>
      </c>
      <c r="D8" s="548">
        <v>-3500</v>
      </c>
      <c r="E8" s="548">
        <v>53656</v>
      </c>
      <c r="F8" s="547">
        <v>57307</v>
      </c>
      <c r="G8" s="547">
        <v>57992</v>
      </c>
      <c r="H8" s="547">
        <v>55574</v>
      </c>
      <c r="I8" s="547">
        <v>61395</v>
      </c>
      <c r="J8" s="547">
        <v>51247</v>
      </c>
    </row>
    <row r="9" spans="1:10">
      <c r="A9" s="546" t="s">
        <v>205</v>
      </c>
      <c r="B9" s="547">
        <v>1847</v>
      </c>
      <c r="C9" s="547">
        <v>332</v>
      </c>
      <c r="D9" s="548"/>
      <c r="E9" s="548">
        <v>332</v>
      </c>
      <c r="F9" s="547">
        <v>10209</v>
      </c>
      <c r="G9" s="547">
        <v>22</v>
      </c>
      <c r="H9" s="547">
        <v>88</v>
      </c>
      <c r="I9" s="547">
        <v>1572</v>
      </c>
      <c r="J9" s="547">
        <v>10396</v>
      </c>
    </row>
    <row r="10" spans="1:10">
      <c r="A10" s="546" t="s">
        <v>206</v>
      </c>
      <c r="B10" s="547">
        <v>10406</v>
      </c>
      <c r="C10" s="547">
        <v>-85795</v>
      </c>
      <c r="D10" s="548">
        <v>-87100</v>
      </c>
      <c r="E10" s="548">
        <v>1305</v>
      </c>
      <c r="F10" s="547">
        <v>-1556</v>
      </c>
      <c r="G10" s="547">
        <v>-13779</v>
      </c>
      <c r="H10" s="547">
        <v>5225</v>
      </c>
      <c r="I10" s="547">
        <v>3958</v>
      </c>
      <c r="J10" s="547">
        <v>-113</v>
      </c>
    </row>
    <row r="11" spans="1:10">
      <c r="A11" s="546" t="s">
        <v>90</v>
      </c>
      <c r="B11" s="547">
        <v>1494</v>
      </c>
      <c r="C11" s="547">
        <v>1171</v>
      </c>
      <c r="D11" s="548">
        <v>-2700</v>
      </c>
      <c r="E11" s="548">
        <v>3871</v>
      </c>
      <c r="F11" s="547">
        <v>2222</v>
      </c>
      <c r="G11" s="547">
        <v>-1138</v>
      </c>
      <c r="H11" s="547">
        <v>208</v>
      </c>
      <c r="I11" s="547">
        <v>1492</v>
      </c>
      <c r="J11" s="547">
        <v>-2243</v>
      </c>
    </row>
    <row r="12" spans="1:10">
      <c r="A12" s="549" t="s">
        <v>518</v>
      </c>
      <c r="B12" s="550">
        <v>123189</v>
      </c>
      <c r="C12" s="550">
        <v>28107</v>
      </c>
      <c r="D12" s="551">
        <v>-81000</v>
      </c>
      <c r="E12" s="551">
        <v>109107</v>
      </c>
      <c r="F12" s="550">
        <v>108210</v>
      </c>
      <c r="G12" s="550">
        <v>81826</v>
      </c>
      <c r="H12" s="550">
        <v>102817</v>
      </c>
      <c r="I12" s="550">
        <v>107760</v>
      </c>
      <c r="J12" s="550">
        <v>94684</v>
      </c>
    </row>
    <row r="13" spans="1:10">
      <c r="A13" s="546" t="s">
        <v>437</v>
      </c>
      <c r="B13" s="547">
        <v>-46852</v>
      </c>
      <c r="C13" s="547">
        <v>-53130</v>
      </c>
      <c r="D13" s="548"/>
      <c r="E13" s="548">
        <v>-53130</v>
      </c>
      <c r="F13" s="547">
        <v>-50557</v>
      </c>
      <c r="G13" s="547">
        <v>-53774</v>
      </c>
      <c r="H13" s="547">
        <v>-53186</v>
      </c>
      <c r="I13" s="547">
        <v>-54110</v>
      </c>
      <c r="J13" s="547">
        <v>-54431</v>
      </c>
    </row>
    <row r="14" spans="1:10">
      <c r="A14" s="546" t="s">
        <v>210</v>
      </c>
      <c r="B14" s="547">
        <v>-42346</v>
      </c>
      <c r="C14" s="547">
        <v>-81087</v>
      </c>
      <c r="D14" s="548">
        <v>-41500</v>
      </c>
      <c r="E14" s="548">
        <v>-39587</v>
      </c>
      <c r="F14" s="547">
        <v>-33190</v>
      </c>
      <c r="G14" s="547">
        <v>-38832</v>
      </c>
      <c r="H14" s="547">
        <v>-37250</v>
      </c>
      <c r="I14" s="547">
        <v>-34342</v>
      </c>
      <c r="J14" s="547">
        <v>-35520</v>
      </c>
    </row>
    <row r="15" spans="1:10">
      <c r="A15" s="546" t="s">
        <v>440</v>
      </c>
      <c r="B15" s="547">
        <v>-11697</v>
      </c>
      <c r="C15" s="547">
        <v>-84022</v>
      </c>
      <c r="D15" s="548">
        <v>-72300</v>
      </c>
      <c r="E15" s="548">
        <v>-11722</v>
      </c>
      <c r="F15" s="547">
        <v>-11378</v>
      </c>
      <c r="G15" s="547">
        <v>-16322</v>
      </c>
      <c r="H15" s="547">
        <v>-9414</v>
      </c>
      <c r="I15" s="547">
        <v>-9890</v>
      </c>
      <c r="J15" s="547">
        <v>-9339</v>
      </c>
    </row>
    <row r="16" spans="1:10">
      <c r="A16" s="549" t="s">
        <v>517</v>
      </c>
      <c r="B16" s="550">
        <v>-100895</v>
      </c>
      <c r="C16" s="550">
        <v>-218239</v>
      </c>
      <c r="D16" s="551">
        <v>-113800</v>
      </c>
      <c r="E16" s="551">
        <v>-104439</v>
      </c>
      <c r="F16" s="550">
        <v>-95125</v>
      </c>
      <c r="G16" s="550">
        <v>-108928</v>
      </c>
      <c r="H16" s="550">
        <v>-99850</v>
      </c>
      <c r="I16" s="550">
        <v>-98342</v>
      </c>
      <c r="J16" s="550">
        <v>-99290</v>
      </c>
    </row>
    <row r="17" spans="1:10">
      <c r="A17" s="552" t="s">
        <v>213</v>
      </c>
      <c r="B17" s="553">
        <v>22294</v>
      </c>
      <c r="C17" s="553">
        <v>-190132</v>
      </c>
      <c r="D17" s="554">
        <v>-194800</v>
      </c>
      <c r="E17" s="554">
        <v>4668</v>
      </c>
      <c r="F17" s="553">
        <v>13085</v>
      </c>
      <c r="G17" s="553">
        <v>-27102</v>
      </c>
      <c r="H17" s="553">
        <v>2967</v>
      </c>
      <c r="I17" s="553">
        <v>9418</v>
      </c>
      <c r="J17" s="553">
        <v>-4606</v>
      </c>
    </row>
    <row r="18" spans="1:10">
      <c r="A18" s="555" t="s">
        <v>481</v>
      </c>
      <c r="B18" s="547">
        <v>-11905</v>
      </c>
      <c r="C18" s="547">
        <v>-14544</v>
      </c>
      <c r="D18" s="548">
        <v>0</v>
      </c>
      <c r="E18" s="548">
        <v>-14544</v>
      </c>
      <c r="F18" s="547">
        <v>-12481</v>
      </c>
      <c r="G18" s="547">
        <v>-6014</v>
      </c>
      <c r="H18" s="547">
        <v>-750</v>
      </c>
      <c r="I18" s="547">
        <v>-17747</v>
      </c>
      <c r="J18" s="547">
        <v>-22973</v>
      </c>
    </row>
    <row r="19" spans="1:10" hidden="1">
      <c r="A19" s="563" t="s">
        <v>515</v>
      </c>
      <c r="B19" s="564">
        <v>-11912</v>
      </c>
      <c r="C19" s="564">
        <v>0</v>
      </c>
      <c r="D19" s="565"/>
      <c r="E19" s="565">
        <v>0</v>
      </c>
      <c r="F19" s="564">
        <v>0</v>
      </c>
      <c r="G19" s="564">
        <v>0</v>
      </c>
      <c r="H19" s="564">
        <v>0</v>
      </c>
      <c r="I19" s="564">
        <v>0</v>
      </c>
      <c r="J19" s="564">
        <v>0</v>
      </c>
    </row>
    <row r="20" spans="1:10" hidden="1">
      <c r="A20" s="563" t="s">
        <v>516</v>
      </c>
      <c r="B20" s="564">
        <v>7</v>
      </c>
      <c r="C20" s="564">
        <v>0</v>
      </c>
      <c r="D20" s="565"/>
      <c r="E20" s="565">
        <v>0</v>
      </c>
      <c r="F20" s="564">
        <v>0</v>
      </c>
      <c r="G20" s="564">
        <v>0</v>
      </c>
      <c r="H20" s="564">
        <v>0</v>
      </c>
      <c r="I20" s="564">
        <v>0</v>
      </c>
      <c r="J20" s="564">
        <v>0</v>
      </c>
    </row>
    <row r="21" spans="1:10">
      <c r="A21" s="555" t="s">
        <v>482</v>
      </c>
      <c r="B21" s="547">
        <v>29</v>
      </c>
      <c r="C21" s="547">
        <v>5</v>
      </c>
      <c r="D21" s="548">
        <v>0</v>
      </c>
      <c r="E21" s="548">
        <v>5</v>
      </c>
      <c r="F21" s="547">
        <v>6</v>
      </c>
      <c r="G21" s="547">
        <v>-34</v>
      </c>
      <c r="H21" s="547">
        <v>-66</v>
      </c>
      <c r="I21" s="547">
        <v>-50</v>
      </c>
      <c r="J21" s="547">
        <v>14</v>
      </c>
    </row>
    <row r="22" spans="1:10">
      <c r="A22" s="546" t="s">
        <v>442</v>
      </c>
      <c r="B22" s="547">
        <v>471</v>
      </c>
      <c r="C22" s="547">
        <v>313</v>
      </c>
      <c r="D22" s="548">
        <v>0</v>
      </c>
      <c r="E22" s="548">
        <v>313</v>
      </c>
      <c r="F22" s="547">
        <v>55</v>
      </c>
      <c r="G22" s="547">
        <v>-7</v>
      </c>
      <c r="H22" s="547">
        <v>-51</v>
      </c>
      <c r="I22" s="547">
        <v>-255</v>
      </c>
      <c r="J22" s="547">
        <v>96</v>
      </c>
    </row>
    <row r="23" spans="1:10">
      <c r="A23" s="549" t="s">
        <v>483</v>
      </c>
      <c r="B23" s="550">
        <v>-11405</v>
      </c>
      <c r="C23" s="550">
        <v>-14226</v>
      </c>
      <c r="D23" s="551">
        <v>0</v>
      </c>
      <c r="E23" s="551">
        <v>-14226</v>
      </c>
      <c r="F23" s="550">
        <v>-12420</v>
      </c>
      <c r="G23" s="550">
        <v>-6055</v>
      </c>
      <c r="H23" s="550">
        <v>-867</v>
      </c>
      <c r="I23" s="550">
        <v>-18052</v>
      </c>
      <c r="J23" s="550">
        <v>-22863</v>
      </c>
    </row>
    <row r="24" spans="1:10">
      <c r="A24" s="556" t="s">
        <v>87</v>
      </c>
      <c r="B24" s="557">
        <v>-1317</v>
      </c>
      <c r="C24" s="557">
        <v>-31502</v>
      </c>
      <c r="D24" s="558">
        <v>-30600</v>
      </c>
      <c r="E24" s="558">
        <v>-902</v>
      </c>
      <c r="F24" s="557">
        <v>274</v>
      </c>
      <c r="G24" s="557">
        <v>4619</v>
      </c>
      <c r="H24" s="557">
        <v>-13469</v>
      </c>
      <c r="I24" s="557">
        <v>-2762</v>
      </c>
      <c r="J24" s="557">
        <v>-1599</v>
      </c>
    </row>
    <row r="25" spans="1:10">
      <c r="A25" s="546" t="s">
        <v>443</v>
      </c>
      <c r="B25" s="547">
        <v>-21334</v>
      </c>
      <c r="C25" s="547">
        <v>0</v>
      </c>
      <c r="D25" s="548">
        <v>0</v>
      </c>
      <c r="E25" s="548">
        <v>0</v>
      </c>
      <c r="F25" s="547">
        <v>-10489</v>
      </c>
      <c r="G25" s="547">
        <v>-2955</v>
      </c>
      <c r="H25" s="547">
        <v>-15390</v>
      </c>
      <c r="I25" s="547">
        <v>-3310</v>
      </c>
      <c r="J25" s="547">
        <v>-10300</v>
      </c>
    </row>
    <row r="26" spans="1:10">
      <c r="A26" s="546" t="s">
        <v>527</v>
      </c>
      <c r="B26" s="547">
        <v>1364</v>
      </c>
      <c r="C26" s="547">
        <v>2547</v>
      </c>
      <c r="D26" s="548">
        <v>0</v>
      </c>
      <c r="E26" s="548">
        <v>2547</v>
      </c>
      <c r="F26" s="547">
        <v>2387</v>
      </c>
      <c r="G26" s="547">
        <v>11246</v>
      </c>
      <c r="H26" s="547">
        <v>39</v>
      </c>
      <c r="I26" s="547">
        <v>3490</v>
      </c>
      <c r="J26" s="547">
        <v>3401</v>
      </c>
    </row>
    <row r="27" spans="1:10">
      <c r="A27" s="546" t="s">
        <v>308</v>
      </c>
      <c r="B27" s="547">
        <v>0</v>
      </c>
      <c r="C27" s="547">
        <v>0</v>
      </c>
      <c r="D27" s="548">
        <v>0</v>
      </c>
      <c r="E27" s="548">
        <v>0</v>
      </c>
      <c r="F27" s="547">
        <v>0</v>
      </c>
      <c r="G27" s="547">
        <v>0</v>
      </c>
      <c r="H27" s="547">
        <v>0</v>
      </c>
      <c r="I27" s="547">
        <v>0</v>
      </c>
      <c r="J27" s="547">
        <v>0</v>
      </c>
    </row>
    <row r="28" spans="1:10">
      <c r="A28" s="549" t="s">
        <v>519</v>
      </c>
      <c r="B28" s="550">
        <v>-10398</v>
      </c>
      <c r="C28" s="550">
        <v>-233313</v>
      </c>
      <c r="D28" s="551">
        <v>-225400</v>
      </c>
      <c r="E28" s="551">
        <v>-7913</v>
      </c>
      <c r="F28" s="550">
        <v>-7163</v>
      </c>
      <c r="G28" s="550">
        <v>-20247</v>
      </c>
      <c r="H28" s="550">
        <v>-26720</v>
      </c>
      <c r="I28" s="550">
        <v>-11216</v>
      </c>
      <c r="J28" s="550">
        <v>-35967</v>
      </c>
    </row>
    <row r="29" spans="1:10">
      <c r="A29" s="546" t="s">
        <v>520</v>
      </c>
      <c r="B29" s="547">
        <v>6865</v>
      </c>
      <c r="C29" s="547">
        <v>20717</v>
      </c>
      <c r="D29" s="548">
        <v>20400</v>
      </c>
      <c r="E29" s="548">
        <v>317</v>
      </c>
      <c r="F29" s="547">
        <v>-1330</v>
      </c>
      <c r="G29" s="547">
        <v>4231</v>
      </c>
      <c r="H29" s="547">
        <v>33</v>
      </c>
      <c r="I29" s="547">
        <v>1312</v>
      </c>
      <c r="J29" s="547">
        <v>-4228</v>
      </c>
    </row>
    <row r="30" spans="1:10">
      <c r="A30" s="549" t="s">
        <v>222</v>
      </c>
      <c r="B30" s="550">
        <v>-3533</v>
      </c>
      <c r="C30" s="550">
        <v>-212596</v>
      </c>
      <c r="D30" s="551">
        <v>-205000</v>
      </c>
      <c r="E30" s="551">
        <v>-7596</v>
      </c>
      <c r="F30" s="550">
        <v>-8493</v>
      </c>
      <c r="G30" s="550">
        <v>-16016</v>
      </c>
      <c r="H30" s="550">
        <v>-26687</v>
      </c>
      <c r="I30" s="550">
        <v>-9904</v>
      </c>
      <c r="J30" s="550">
        <v>-40195</v>
      </c>
    </row>
    <row r="31" spans="1:10">
      <c r="A31" s="546" t="s">
        <v>351</v>
      </c>
      <c r="B31" s="547">
        <v>325</v>
      </c>
      <c r="C31" s="547">
        <v>181</v>
      </c>
      <c r="D31" s="548">
        <v>0</v>
      </c>
      <c r="E31" s="548">
        <v>181</v>
      </c>
      <c r="F31" s="547">
        <v>-203</v>
      </c>
      <c r="G31" s="547">
        <v>-148</v>
      </c>
      <c r="H31" s="547">
        <v>-19</v>
      </c>
      <c r="I31" s="547">
        <v>-245</v>
      </c>
      <c r="J31" s="547">
        <v>485</v>
      </c>
    </row>
    <row r="32" spans="1:10">
      <c r="A32" s="549" t="s">
        <v>224</v>
      </c>
      <c r="B32" s="550">
        <v>-3208</v>
      </c>
      <c r="C32" s="550">
        <v>-212415</v>
      </c>
      <c r="D32" s="551">
        <v>-205000</v>
      </c>
      <c r="E32" s="551">
        <v>-7415</v>
      </c>
      <c r="F32" s="550">
        <v>-8696</v>
      </c>
      <c r="G32" s="550">
        <v>-16164</v>
      </c>
      <c r="H32" s="550">
        <v>-26706</v>
      </c>
      <c r="I32" s="550">
        <v>-10149</v>
      </c>
      <c r="J32" s="550">
        <v>-39710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8:Y74"/>
  <sheetViews>
    <sheetView showGridLines="0" topLeftCell="A26" zoomScaleNormal="100" workbookViewId="0">
      <selection activeCell="C11" sqref="C11:C68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4" width="9.5703125" style="128" bestFit="1" customWidth="1"/>
    <col min="5" max="6" width="9.5703125" style="128" customWidth="1"/>
    <col min="7" max="7" width="9.5703125" style="128" bestFit="1" customWidth="1"/>
    <col min="8" max="10" width="9.5703125" style="128" customWidth="1"/>
    <col min="11" max="11" width="14.140625" style="128" bestFit="1" customWidth="1"/>
    <col min="12" max="15" width="12.140625" style="458" customWidth="1"/>
    <col min="16" max="19" width="12.140625" style="128" customWidth="1"/>
    <col min="20" max="20" width="8.7109375" style="34" bestFit="1" customWidth="1"/>
    <col min="21" max="21" width="8.7109375" style="34" customWidth="1"/>
    <col min="22" max="22" width="8.7109375" style="34" bestFit="1" customWidth="1"/>
    <col min="23" max="24" width="8.7109375" style="128" bestFit="1" customWidth="1"/>
    <col min="25" max="25" width="11.7109375" style="128" customWidth="1"/>
    <col min="26" max="16384" width="8.85546875" style="128"/>
  </cols>
  <sheetData>
    <row r="8" spans="1:25" ht="18.75">
      <c r="A8" s="324" t="s">
        <v>472</v>
      </c>
    </row>
    <row r="9" spans="1:25" ht="12" thickBot="1"/>
    <row r="10" spans="1:25" s="167" customFormat="1" ht="12.75" thickTop="1" thickBot="1">
      <c r="K10" s="497" t="s">
        <v>524</v>
      </c>
      <c r="T10" s="252"/>
      <c r="U10" s="252"/>
      <c r="V10" s="252"/>
    </row>
    <row r="11" spans="1:25" ht="39.75" customHeight="1" thickBot="1">
      <c r="A11" s="577" t="s">
        <v>390</v>
      </c>
      <c r="B11" s="577"/>
      <c r="C11" s="51" t="s">
        <v>557</v>
      </c>
      <c r="D11" s="51" t="s">
        <v>543</v>
      </c>
      <c r="E11" s="51" t="s">
        <v>541</v>
      </c>
      <c r="F11" s="51" t="s">
        <v>539</v>
      </c>
      <c r="G11" s="51" t="s">
        <v>532</v>
      </c>
      <c r="H11" s="51" t="s">
        <v>530</v>
      </c>
      <c r="I11" s="51" t="s">
        <v>528</v>
      </c>
      <c r="J11" s="51" t="s">
        <v>525</v>
      </c>
      <c r="K11" s="498" t="s">
        <v>522</v>
      </c>
      <c r="L11" s="51" t="s">
        <v>522</v>
      </c>
      <c r="M11" s="51" t="s">
        <v>514</v>
      </c>
      <c r="N11" s="51" t="s">
        <v>511</v>
      </c>
      <c r="O11" s="51" t="s">
        <v>509</v>
      </c>
      <c r="P11" s="52" t="s">
        <v>507</v>
      </c>
      <c r="Q11" s="52" t="s">
        <v>499</v>
      </c>
      <c r="R11" s="52" t="s">
        <v>497</v>
      </c>
      <c r="S11" s="52" t="s">
        <v>495</v>
      </c>
      <c r="T11" s="51" t="s">
        <v>490</v>
      </c>
      <c r="U11" s="51" t="s">
        <v>477</v>
      </c>
      <c r="V11" s="51" t="s">
        <v>310</v>
      </c>
      <c r="W11" s="51" t="s">
        <v>311</v>
      </c>
      <c r="X11" s="52" t="s">
        <v>469</v>
      </c>
      <c r="Y11" s="52" t="s">
        <v>313</v>
      </c>
    </row>
    <row r="12" spans="1:25">
      <c r="A12" s="253" t="s">
        <v>4</v>
      </c>
      <c r="B12" s="254" t="s">
        <v>355</v>
      </c>
      <c r="C12" s="459">
        <v>13997441</v>
      </c>
      <c r="D12" s="459">
        <v>25659992</v>
      </c>
      <c r="E12" s="459">
        <v>1494366</v>
      </c>
      <c r="F12" s="459">
        <v>1260203</v>
      </c>
      <c r="G12" s="459">
        <v>1306282</v>
      </c>
      <c r="H12" s="459">
        <v>653111</v>
      </c>
      <c r="I12" s="459">
        <v>664507</v>
      </c>
      <c r="J12" s="459">
        <v>589022</v>
      </c>
      <c r="K12" s="499">
        <v>482192</v>
      </c>
      <c r="L12" s="459">
        <v>482192</v>
      </c>
      <c r="M12" s="459">
        <v>464244</v>
      </c>
      <c r="N12" s="459">
        <v>460927</v>
      </c>
      <c r="O12" s="459">
        <v>402042</v>
      </c>
      <c r="P12" s="265">
        <v>566924</v>
      </c>
      <c r="Q12" s="265">
        <v>493538</v>
      </c>
      <c r="R12" s="265">
        <v>395525</v>
      </c>
      <c r="S12" s="265">
        <v>363073</v>
      </c>
      <c r="T12" s="255">
        <v>459782</v>
      </c>
      <c r="U12" s="255">
        <v>392189</v>
      </c>
      <c r="V12" s="255">
        <v>353774</v>
      </c>
      <c r="W12" s="255">
        <v>337394</v>
      </c>
      <c r="X12" s="265">
        <v>420299</v>
      </c>
      <c r="Y12" s="265">
        <v>420299</v>
      </c>
    </row>
    <row r="13" spans="1:25">
      <c r="A13" s="253" t="s">
        <v>6</v>
      </c>
      <c r="B13" s="254" t="s">
        <v>356</v>
      </c>
      <c r="C13" s="459">
        <v>1584767</v>
      </c>
      <c r="D13" s="459">
        <v>1524445</v>
      </c>
      <c r="E13" s="459">
        <v>1542406</v>
      </c>
      <c r="F13" s="459">
        <v>1281023</v>
      </c>
      <c r="G13" s="459">
        <v>1218535</v>
      </c>
      <c r="H13" s="459">
        <v>1161764</v>
      </c>
      <c r="I13" s="459">
        <v>1172039</v>
      </c>
      <c r="J13" s="459">
        <v>1311582</v>
      </c>
      <c r="K13" s="499">
        <v>1198601</v>
      </c>
      <c r="L13" s="459">
        <v>1198601</v>
      </c>
      <c r="M13" s="459">
        <v>1112157</v>
      </c>
      <c r="N13" s="459">
        <v>1099178</v>
      </c>
      <c r="O13" s="459">
        <v>1069556</v>
      </c>
      <c r="P13" s="265">
        <v>1120111</v>
      </c>
      <c r="Q13" s="265">
        <v>1149223</v>
      </c>
      <c r="R13" s="265">
        <v>1047721</v>
      </c>
      <c r="S13" s="265">
        <v>1045996</v>
      </c>
      <c r="T13" s="255">
        <v>1128625</v>
      </c>
      <c r="U13" s="255">
        <v>1413653</v>
      </c>
      <c r="V13" s="255">
        <v>1421443</v>
      </c>
      <c r="W13" s="255">
        <v>1246041</v>
      </c>
      <c r="X13" s="265">
        <v>1293082</v>
      </c>
      <c r="Y13" s="265">
        <v>1326601</v>
      </c>
    </row>
    <row r="14" spans="1:25">
      <c r="A14" s="253"/>
      <c r="B14" s="256" t="s">
        <v>357</v>
      </c>
      <c r="C14" s="459">
        <v>707498</v>
      </c>
      <c r="D14" s="459">
        <v>644603</v>
      </c>
      <c r="E14" s="459">
        <v>474834</v>
      </c>
      <c r="F14" s="459">
        <v>369175</v>
      </c>
      <c r="G14" s="459">
        <v>323721</v>
      </c>
      <c r="H14" s="459">
        <v>319284</v>
      </c>
      <c r="I14" s="459">
        <v>317324</v>
      </c>
      <c r="J14" s="459">
        <v>331893</v>
      </c>
      <c r="K14" s="499">
        <v>279009</v>
      </c>
      <c r="L14" s="459">
        <v>279009</v>
      </c>
      <c r="M14" s="459">
        <v>257216</v>
      </c>
      <c r="N14" s="459">
        <v>236699</v>
      </c>
      <c r="O14" s="459">
        <v>244181</v>
      </c>
      <c r="P14" s="265">
        <v>270374</v>
      </c>
      <c r="Q14" s="265">
        <v>328291</v>
      </c>
      <c r="R14" s="265">
        <v>270204</v>
      </c>
      <c r="S14" s="265">
        <v>248886</v>
      </c>
      <c r="T14" s="255">
        <v>247219</v>
      </c>
      <c r="U14" s="255">
        <v>287687</v>
      </c>
      <c r="V14" s="255">
        <v>350388</v>
      </c>
      <c r="W14" s="255">
        <v>411047</v>
      </c>
      <c r="X14" s="265">
        <v>425424</v>
      </c>
      <c r="Y14" s="265">
        <v>425424</v>
      </c>
    </row>
    <row r="15" spans="1:25" ht="11.25" customHeight="1">
      <c r="A15" s="253"/>
      <c r="B15" s="256" t="s">
        <v>358</v>
      </c>
      <c r="C15" s="459">
        <v>2381</v>
      </c>
      <c r="D15" s="459">
        <v>2375</v>
      </c>
      <c r="E15" s="459">
        <v>129855</v>
      </c>
      <c r="F15" s="459">
        <v>128239</v>
      </c>
      <c r="G15" s="459">
        <v>125098</v>
      </c>
      <c r="H15" s="459">
        <v>123952</v>
      </c>
      <c r="I15" s="459">
        <v>125822</v>
      </c>
      <c r="J15" s="459">
        <v>124643</v>
      </c>
      <c r="K15" s="499">
        <v>127368</v>
      </c>
      <c r="L15" s="459">
        <v>127368</v>
      </c>
      <c r="M15" s="459">
        <v>126045</v>
      </c>
      <c r="N15" s="459">
        <v>128690</v>
      </c>
      <c r="O15" s="459">
        <v>127032</v>
      </c>
      <c r="P15" s="265">
        <v>130955</v>
      </c>
      <c r="Q15" s="265">
        <v>131594</v>
      </c>
      <c r="R15" s="265">
        <v>219702</v>
      </c>
      <c r="S15" s="265">
        <v>217361</v>
      </c>
      <c r="T15" s="255">
        <v>218662</v>
      </c>
      <c r="U15" s="255">
        <v>216810</v>
      </c>
      <c r="V15" s="255">
        <v>221625</v>
      </c>
      <c r="W15" s="255">
        <v>224689</v>
      </c>
      <c r="X15" s="265">
        <v>223192</v>
      </c>
      <c r="Y15" s="265">
        <v>223192</v>
      </c>
    </row>
    <row r="16" spans="1:25">
      <c r="A16" s="253"/>
      <c r="B16" s="256" t="s">
        <v>359</v>
      </c>
      <c r="C16" s="459">
        <v>874888</v>
      </c>
      <c r="D16" s="459">
        <v>877467</v>
      </c>
      <c r="E16" s="459">
        <v>937717</v>
      </c>
      <c r="F16" s="459">
        <v>783609</v>
      </c>
      <c r="G16" s="459">
        <v>769716</v>
      </c>
      <c r="H16" s="459">
        <v>718528</v>
      </c>
      <c r="I16" s="459">
        <v>728893</v>
      </c>
      <c r="J16" s="459">
        <v>855046</v>
      </c>
      <c r="K16" s="499">
        <v>792224</v>
      </c>
      <c r="L16" s="459">
        <v>792224</v>
      </c>
      <c r="M16" s="459">
        <v>728896</v>
      </c>
      <c r="N16" s="459">
        <v>733789</v>
      </c>
      <c r="O16" s="459">
        <v>698343</v>
      </c>
      <c r="P16" s="265">
        <v>718782</v>
      </c>
      <c r="Q16" s="265">
        <v>689338</v>
      </c>
      <c r="R16" s="265">
        <v>557815</v>
      </c>
      <c r="S16" s="265">
        <v>579749</v>
      </c>
      <c r="T16" s="255">
        <v>662744</v>
      </c>
      <c r="U16" s="255">
        <v>909156</v>
      </c>
      <c r="V16" s="255">
        <v>849430</v>
      </c>
      <c r="W16" s="255">
        <v>610305</v>
      </c>
      <c r="X16" s="265">
        <v>644466</v>
      </c>
      <c r="Y16" s="265">
        <v>677985</v>
      </c>
    </row>
    <row r="17" spans="1:25">
      <c r="A17" s="253" t="s">
        <v>8</v>
      </c>
      <c r="B17" s="254" t="s">
        <v>360</v>
      </c>
      <c r="C17" s="459">
        <v>7962910</v>
      </c>
      <c r="D17" s="459">
        <v>8279456</v>
      </c>
      <c r="E17" s="459">
        <v>8800035</v>
      </c>
      <c r="F17" s="459">
        <v>6348172</v>
      </c>
      <c r="G17" s="459">
        <v>6631897</v>
      </c>
      <c r="H17" s="459">
        <v>6374707</v>
      </c>
      <c r="I17" s="459">
        <v>6463827</v>
      </c>
      <c r="J17" s="459">
        <v>6332524</v>
      </c>
      <c r="K17" s="499">
        <v>6269818</v>
      </c>
      <c r="L17" s="459">
        <v>6269818</v>
      </c>
      <c r="M17" s="459">
        <v>6322985</v>
      </c>
      <c r="N17" s="459">
        <v>6451484</v>
      </c>
      <c r="O17" s="459">
        <v>6509863</v>
      </c>
      <c r="P17" s="265">
        <v>6556202</v>
      </c>
      <c r="Q17" s="265">
        <v>6911141</v>
      </c>
      <c r="R17" s="265">
        <v>7808130</v>
      </c>
      <c r="S17" s="265">
        <v>8253832</v>
      </c>
      <c r="T17" s="255">
        <v>8563992</v>
      </c>
      <c r="U17" s="255">
        <v>9026242</v>
      </c>
      <c r="V17" s="255">
        <v>9295682</v>
      </c>
      <c r="W17" s="255">
        <v>9864136</v>
      </c>
      <c r="X17" s="265">
        <v>13550694</v>
      </c>
      <c r="Y17" s="265">
        <v>13398757</v>
      </c>
    </row>
    <row r="18" spans="1:25">
      <c r="A18" s="253" t="s">
        <v>9</v>
      </c>
      <c r="B18" s="254" t="s">
        <v>361</v>
      </c>
      <c r="C18" s="459">
        <v>115311297</v>
      </c>
      <c r="D18" s="459">
        <v>114831683</v>
      </c>
      <c r="E18" s="459">
        <v>138394961</v>
      </c>
      <c r="F18" s="459">
        <v>120322071</v>
      </c>
      <c r="G18" s="459">
        <v>121294912</v>
      </c>
      <c r="H18" s="459">
        <v>119504629</v>
      </c>
      <c r="I18" s="459">
        <v>120120146</v>
      </c>
      <c r="J18" s="459">
        <v>114813605</v>
      </c>
      <c r="K18" s="499">
        <v>79991505</v>
      </c>
      <c r="L18" s="459">
        <v>79991505</v>
      </c>
      <c r="M18" s="459">
        <v>75710690</v>
      </c>
      <c r="N18" s="459">
        <v>72623513</v>
      </c>
      <c r="O18" s="459">
        <v>67162227</v>
      </c>
      <c r="P18" s="265">
        <v>65541246</v>
      </c>
      <c r="Q18" s="265">
        <v>66961934</v>
      </c>
      <c r="R18" s="265">
        <v>57461564</v>
      </c>
      <c r="S18" s="265">
        <v>56755813</v>
      </c>
      <c r="T18" s="255">
        <v>56054342</v>
      </c>
      <c r="U18" s="255">
        <v>55863032</v>
      </c>
      <c r="V18" s="255">
        <v>54563163</v>
      </c>
      <c r="W18" s="255">
        <v>52937506</v>
      </c>
      <c r="X18" s="265">
        <v>50427717</v>
      </c>
      <c r="Y18" s="265">
        <v>51561587</v>
      </c>
    </row>
    <row r="19" spans="1:25">
      <c r="A19" s="253"/>
      <c r="B19" s="256" t="s">
        <v>362</v>
      </c>
      <c r="C19" s="459">
        <v>9482448</v>
      </c>
      <c r="D19" s="459">
        <v>9469595</v>
      </c>
      <c r="E19" s="459">
        <v>32777265</v>
      </c>
      <c r="F19" s="459">
        <v>27355329</v>
      </c>
      <c r="G19" s="459">
        <v>27490676</v>
      </c>
      <c r="H19" s="459">
        <v>28755150</v>
      </c>
      <c r="I19" s="459">
        <v>29858919</v>
      </c>
      <c r="J19" s="459">
        <v>25879275</v>
      </c>
      <c r="K19" s="499">
        <v>14352731</v>
      </c>
      <c r="L19" s="459">
        <v>14352731</v>
      </c>
      <c r="M19" s="459">
        <v>11346389</v>
      </c>
      <c r="N19" s="459">
        <v>9079123</v>
      </c>
      <c r="O19" s="459">
        <v>7131752</v>
      </c>
      <c r="P19" s="265">
        <v>5066379</v>
      </c>
      <c r="Q19" s="265">
        <v>6363946</v>
      </c>
      <c r="R19" s="265">
        <v>5001079</v>
      </c>
      <c r="S19" s="265">
        <v>4286323</v>
      </c>
      <c r="T19" s="255">
        <v>3306678</v>
      </c>
      <c r="U19" s="255">
        <v>5520689</v>
      </c>
      <c r="V19" s="255">
        <v>4221694</v>
      </c>
      <c r="W19" s="255">
        <v>4232336</v>
      </c>
      <c r="X19" s="265">
        <v>3196912</v>
      </c>
      <c r="Y19" s="265">
        <v>3205849</v>
      </c>
    </row>
    <row r="20" spans="1:25">
      <c r="A20" s="253"/>
      <c r="B20" s="256" t="s">
        <v>363</v>
      </c>
      <c r="C20" s="459">
        <v>105828849</v>
      </c>
      <c r="D20" s="459">
        <v>105362088</v>
      </c>
      <c r="E20" s="459">
        <v>105617696</v>
      </c>
      <c r="F20" s="459">
        <v>92966742</v>
      </c>
      <c r="G20" s="459">
        <v>93804236</v>
      </c>
      <c r="H20" s="459">
        <v>90749479</v>
      </c>
      <c r="I20" s="459">
        <v>90261227</v>
      </c>
      <c r="J20" s="459">
        <v>88934330</v>
      </c>
      <c r="K20" s="499">
        <v>65638774</v>
      </c>
      <c r="L20" s="459">
        <v>65638774</v>
      </c>
      <c r="M20" s="459">
        <v>64364301</v>
      </c>
      <c r="N20" s="459">
        <v>63544390</v>
      </c>
      <c r="O20" s="459">
        <v>60030475</v>
      </c>
      <c r="P20" s="265">
        <v>60474867</v>
      </c>
      <c r="Q20" s="265">
        <v>60597988</v>
      </c>
      <c r="R20" s="265">
        <v>52460485</v>
      </c>
      <c r="S20" s="265">
        <v>52469490</v>
      </c>
      <c r="T20" s="255">
        <v>52747664</v>
      </c>
      <c r="U20" s="255">
        <v>50342343</v>
      </c>
      <c r="V20" s="255">
        <v>50341469</v>
      </c>
      <c r="W20" s="255">
        <v>48705170</v>
      </c>
      <c r="X20" s="265">
        <v>47230804</v>
      </c>
      <c r="Y20" s="265">
        <v>48355737</v>
      </c>
    </row>
    <row r="21" spans="1:25" ht="11.25" customHeight="1">
      <c r="A21" s="253" t="s">
        <v>11</v>
      </c>
      <c r="B21" s="254" t="s">
        <v>18</v>
      </c>
      <c r="C21" s="459">
        <v>1808515</v>
      </c>
      <c r="D21" s="459">
        <v>1766702</v>
      </c>
      <c r="E21" s="459">
        <v>1227529</v>
      </c>
      <c r="F21" s="459">
        <v>579095</v>
      </c>
      <c r="G21" s="459">
        <v>178108</v>
      </c>
      <c r="H21" s="459">
        <v>135450</v>
      </c>
      <c r="I21" s="459">
        <v>121425</v>
      </c>
      <c r="J21" s="459">
        <v>127721</v>
      </c>
      <c r="K21" s="499">
        <v>57776</v>
      </c>
      <c r="L21" s="459">
        <v>57776</v>
      </c>
      <c r="M21" s="459">
        <v>49631</v>
      </c>
      <c r="N21" s="459">
        <v>49653</v>
      </c>
      <c r="O21" s="459">
        <v>53100</v>
      </c>
      <c r="P21" s="265">
        <v>82185</v>
      </c>
      <c r="Q21" s="265">
        <v>65401</v>
      </c>
      <c r="R21" s="265">
        <v>53567</v>
      </c>
      <c r="S21" s="265">
        <v>33816</v>
      </c>
      <c r="T21" s="255">
        <v>35564</v>
      </c>
      <c r="U21" s="255">
        <v>57469</v>
      </c>
      <c r="V21" s="255">
        <v>50066</v>
      </c>
      <c r="W21" s="255">
        <v>51075</v>
      </c>
      <c r="X21" s="265">
        <v>54061</v>
      </c>
      <c r="Y21" s="265">
        <v>54061</v>
      </c>
    </row>
    <row r="22" spans="1:25" hidden="1">
      <c r="A22" s="253" t="s">
        <v>13</v>
      </c>
      <c r="B22" s="254" t="s">
        <v>364</v>
      </c>
      <c r="C22" s="459">
        <v>0</v>
      </c>
      <c r="D22" s="459">
        <v>0</v>
      </c>
      <c r="E22" s="459">
        <v>0</v>
      </c>
      <c r="F22" s="459">
        <v>0</v>
      </c>
      <c r="G22" s="459">
        <v>0</v>
      </c>
      <c r="H22" s="459">
        <v>0</v>
      </c>
      <c r="I22" s="459">
        <v>0</v>
      </c>
      <c r="J22" s="459">
        <v>0</v>
      </c>
      <c r="K22" s="499">
        <v>0</v>
      </c>
      <c r="L22" s="459">
        <v>0</v>
      </c>
      <c r="M22" s="459">
        <v>0</v>
      </c>
      <c r="N22" s="459">
        <v>0</v>
      </c>
      <c r="O22" s="459">
        <v>0</v>
      </c>
      <c r="P22" s="265">
        <v>0</v>
      </c>
      <c r="Q22" s="265">
        <v>0</v>
      </c>
      <c r="R22" s="265">
        <v>0</v>
      </c>
      <c r="S22" s="265">
        <v>0</v>
      </c>
      <c r="T22" s="255">
        <v>0</v>
      </c>
      <c r="U22" s="255">
        <v>0</v>
      </c>
      <c r="V22" s="255">
        <v>0</v>
      </c>
      <c r="W22" s="255">
        <v>0</v>
      </c>
      <c r="X22" s="265">
        <v>0</v>
      </c>
      <c r="Y22" s="265">
        <v>0</v>
      </c>
    </row>
    <row r="23" spans="1:25">
      <c r="A23" s="253" t="s">
        <v>15</v>
      </c>
      <c r="B23" s="254" t="s">
        <v>365</v>
      </c>
      <c r="C23" s="459">
        <v>376158</v>
      </c>
      <c r="D23" s="459">
        <v>370927</v>
      </c>
      <c r="E23" s="459">
        <v>364347</v>
      </c>
      <c r="F23" s="459">
        <v>244196</v>
      </c>
      <c r="G23" s="459">
        <v>240534</v>
      </c>
      <c r="H23" s="459">
        <v>230738</v>
      </c>
      <c r="I23" s="459">
        <v>228451</v>
      </c>
      <c r="J23" s="459">
        <v>230247</v>
      </c>
      <c r="K23" s="499">
        <v>225558</v>
      </c>
      <c r="L23" s="459">
        <v>225558</v>
      </c>
      <c r="M23" s="459">
        <v>220254</v>
      </c>
      <c r="N23" s="459">
        <v>218480</v>
      </c>
      <c r="O23" s="459">
        <v>225358</v>
      </c>
      <c r="P23" s="265">
        <v>225869</v>
      </c>
      <c r="Q23" s="265">
        <v>251613</v>
      </c>
      <c r="R23" s="265">
        <v>453046</v>
      </c>
      <c r="S23" s="265">
        <v>450000</v>
      </c>
      <c r="T23" s="255">
        <v>446049</v>
      </c>
      <c r="U23" s="255">
        <v>444844</v>
      </c>
      <c r="V23" s="255">
        <v>448990</v>
      </c>
      <c r="W23" s="255">
        <v>456075</v>
      </c>
      <c r="X23" s="265">
        <v>454367</v>
      </c>
      <c r="Y23" s="265">
        <v>454367</v>
      </c>
    </row>
    <row r="24" spans="1:25" hidden="1">
      <c r="A24" s="253" t="s">
        <v>17</v>
      </c>
      <c r="B24" s="254" t="s">
        <v>366</v>
      </c>
      <c r="C24" s="459">
        <v>0</v>
      </c>
      <c r="D24" s="459">
        <v>0</v>
      </c>
      <c r="E24" s="459">
        <v>0</v>
      </c>
      <c r="F24" s="459">
        <v>0</v>
      </c>
      <c r="G24" s="459">
        <v>0</v>
      </c>
      <c r="H24" s="459">
        <v>0</v>
      </c>
      <c r="I24" s="459">
        <v>0</v>
      </c>
      <c r="J24" s="459">
        <v>0</v>
      </c>
      <c r="K24" s="499">
        <v>0</v>
      </c>
      <c r="L24" s="459">
        <v>0</v>
      </c>
      <c r="M24" s="459">
        <v>0</v>
      </c>
      <c r="N24" s="459">
        <v>0</v>
      </c>
      <c r="O24" s="459">
        <v>0</v>
      </c>
      <c r="P24" s="265">
        <v>0</v>
      </c>
      <c r="Q24" s="265">
        <v>0</v>
      </c>
      <c r="R24" s="265">
        <v>0</v>
      </c>
      <c r="S24" s="265">
        <v>0</v>
      </c>
      <c r="T24" s="255">
        <v>0</v>
      </c>
      <c r="U24" s="255">
        <v>0</v>
      </c>
      <c r="V24" s="255">
        <v>0</v>
      </c>
      <c r="W24" s="255">
        <v>0</v>
      </c>
      <c r="X24" s="265">
        <v>0</v>
      </c>
      <c r="Y24" s="265">
        <v>0</v>
      </c>
    </row>
    <row r="25" spans="1:25">
      <c r="A25" s="253" t="s">
        <v>41</v>
      </c>
      <c r="B25" s="254" t="s">
        <v>22</v>
      </c>
      <c r="C25" s="459">
        <v>2546295</v>
      </c>
      <c r="D25" s="459">
        <v>2612725</v>
      </c>
      <c r="E25" s="459">
        <v>2625704</v>
      </c>
      <c r="F25" s="459">
        <v>1947982</v>
      </c>
      <c r="G25" s="459">
        <v>1945000</v>
      </c>
      <c r="H25" s="459">
        <v>2050585</v>
      </c>
      <c r="I25" s="459">
        <v>2063260</v>
      </c>
      <c r="J25" s="459">
        <v>1882586</v>
      </c>
      <c r="K25" s="499">
        <v>1365705</v>
      </c>
      <c r="L25" s="459">
        <v>1351480</v>
      </c>
      <c r="M25" s="459">
        <v>1344461</v>
      </c>
      <c r="N25" s="459">
        <v>1346093</v>
      </c>
      <c r="O25" s="459">
        <v>1366608</v>
      </c>
      <c r="P25" s="265">
        <v>1368696</v>
      </c>
      <c r="Q25" s="265">
        <v>1356757</v>
      </c>
      <c r="R25" s="265">
        <v>1261800</v>
      </c>
      <c r="S25" s="265">
        <v>1270023</v>
      </c>
      <c r="T25" s="255">
        <v>1063273</v>
      </c>
      <c r="U25" s="255">
        <v>1051767</v>
      </c>
      <c r="V25" s="255">
        <v>1056260</v>
      </c>
      <c r="W25" s="255">
        <v>1057326</v>
      </c>
      <c r="X25" s="265">
        <v>1063483</v>
      </c>
      <c r="Y25" s="265">
        <v>1063483</v>
      </c>
    </row>
    <row r="26" spans="1:25">
      <c r="A26" s="253" t="s">
        <v>19</v>
      </c>
      <c r="B26" s="254" t="s">
        <v>24</v>
      </c>
      <c r="C26" s="459">
        <v>563502</v>
      </c>
      <c r="D26" s="459">
        <v>488845</v>
      </c>
      <c r="E26" s="459">
        <v>476977</v>
      </c>
      <c r="F26" s="459">
        <v>463930</v>
      </c>
      <c r="G26" s="459">
        <v>459197</v>
      </c>
      <c r="H26" s="459">
        <v>478192</v>
      </c>
      <c r="I26" s="459">
        <v>473051</v>
      </c>
      <c r="J26" s="459">
        <v>465852</v>
      </c>
      <c r="K26" s="499">
        <v>702723</v>
      </c>
      <c r="L26" s="459">
        <v>702723</v>
      </c>
      <c r="M26" s="459">
        <v>660733</v>
      </c>
      <c r="N26" s="459">
        <v>657953</v>
      </c>
      <c r="O26" s="459">
        <v>660791</v>
      </c>
      <c r="P26" s="265">
        <v>669847</v>
      </c>
      <c r="Q26" s="265">
        <v>612235</v>
      </c>
      <c r="R26" s="265">
        <v>431922</v>
      </c>
      <c r="S26" s="265">
        <v>438265</v>
      </c>
      <c r="T26" s="255">
        <v>445689</v>
      </c>
      <c r="U26" s="255">
        <v>495059</v>
      </c>
      <c r="V26" s="255">
        <v>497340</v>
      </c>
      <c r="W26" s="255">
        <v>499403</v>
      </c>
      <c r="X26" s="265">
        <v>506627</v>
      </c>
      <c r="Y26" s="265">
        <v>506627</v>
      </c>
    </row>
    <row r="27" spans="1:25">
      <c r="A27" s="253"/>
      <c r="B27" s="256" t="s">
        <v>367</v>
      </c>
      <c r="C27" s="459"/>
      <c r="D27" s="459"/>
      <c r="E27" s="459"/>
      <c r="F27" s="459"/>
      <c r="G27" s="459"/>
      <c r="H27" s="459"/>
      <c r="I27" s="459"/>
      <c r="J27" s="459"/>
      <c r="K27" s="499"/>
      <c r="L27" s="459"/>
      <c r="M27" s="459"/>
      <c r="N27" s="459"/>
      <c r="O27" s="459"/>
      <c r="P27" s="265"/>
      <c r="Q27" s="265"/>
      <c r="R27" s="265"/>
      <c r="S27" s="265"/>
      <c r="T27" s="255"/>
      <c r="U27" s="255"/>
      <c r="V27" s="255"/>
      <c r="W27" s="255"/>
      <c r="X27" s="265"/>
      <c r="Y27" s="265"/>
    </row>
    <row r="28" spans="1:25">
      <c r="A28" s="253"/>
      <c r="B28" s="256" t="s">
        <v>368</v>
      </c>
      <c r="C28" s="459">
        <v>204392</v>
      </c>
      <c r="D28" s="459">
        <v>204392</v>
      </c>
      <c r="E28" s="459">
        <v>204392</v>
      </c>
      <c r="F28" s="459">
        <v>204392</v>
      </c>
      <c r="G28" s="459">
        <v>204392</v>
      </c>
      <c r="H28" s="459">
        <v>204392</v>
      </c>
      <c r="I28" s="459">
        <v>204392</v>
      </c>
      <c r="J28" s="459">
        <v>204392</v>
      </c>
      <c r="K28" s="499">
        <v>434758</v>
      </c>
      <c r="L28" s="459">
        <v>434758</v>
      </c>
      <c r="M28" s="459">
        <v>434758</v>
      </c>
      <c r="N28" s="459">
        <v>434758</v>
      </c>
      <c r="O28" s="459">
        <v>434758</v>
      </c>
      <c r="P28" s="265">
        <v>434758</v>
      </c>
      <c r="Q28" s="265">
        <v>434758</v>
      </c>
      <c r="R28" s="265">
        <v>264740</v>
      </c>
      <c r="S28" s="265">
        <v>264740</v>
      </c>
      <c r="T28" s="255">
        <v>264740</v>
      </c>
      <c r="U28" s="255">
        <v>327084</v>
      </c>
      <c r="V28" s="255">
        <v>327084</v>
      </c>
      <c r="W28" s="255">
        <v>327084</v>
      </c>
      <c r="X28" s="265">
        <v>327084</v>
      </c>
      <c r="Y28" s="265">
        <v>327084</v>
      </c>
    </row>
    <row r="29" spans="1:25">
      <c r="A29" s="253" t="s">
        <v>44</v>
      </c>
      <c r="B29" s="254" t="s">
        <v>26</v>
      </c>
      <c r="C29" s="459">
        <v>2931538</v>
      </c>
      <c r="D29" s="459">
        <v>2851817</v>
      </c>
      <c r="E29" s="459">
        <v>2958733</v>
      </c>
      <c r="F29" s="459">
        <v>1770586</v>
      </c>
      <c r="G29" s="459">
        <v>1784995</v>
      </c>
      <c r="H29" s="459">
        <v>1751665</v>
      </c>
      <c r="I29" s="459">
        <v>1734135</v>
      </c>
      <c r="J29" s="459">
        <v>1821199</v>
      </c>
      <c r="K29" s="499">
        <v>1821199</v>
      </c>
      <c r="L29" s="459">
        <v>2007073</v>
      </c>
      <c r="M29" s="459">
        <v>1925563</v>
      </c>
      <c r="N29" s="459">
        <v>2047161</v>
      </c>
      <c r="O29" s="459">
        <v>1965794</v>
      </c>
      <c r="P29" s="265">
        <v>2024579</v>
      </c>
      <c r="Q29" s="265">
        <v>1960020</v>
      </c>
      <c r="R29" s="265">
        <v>1868566</v>
      </c>
      <c r="S29" s="265">
        <v>1795587</v>
      </c>
      <c r="T29" s="255">
        <v>1885616</v>
      </c>
      <c r="U29" s="255">
        <v>1746815</v>
      </c>
      <c r="V29" s="255">
        <v>1734961</v>
      </c>
      <c r="W29" s="255">
        <v>1742211</v>
      </c>
      <c r="X29" s="265">
        <v>1845611</v>
      </c>
      <c r="Y29" s="265">
        <v>1848127</v>
      </c>
    </row>
    <row r="30" spans="1:25" ht="11.25" customHeight="1">
      <c r="A30" s="253"/>
      <c r="B30" s="256" t="s">
        <v>369</v>
      </c>
      <c r="C30" s="459">
        <v>579149</v>
      </c>
      <c r="D30" s="459">
        <v>643076</v>
      </c>
      <c r="E30" s="459">
        <v>780618</v>
      </c>
      <c r="F30" s="459">
        <v>386887</v>
      </c>
      <c r="G30" s="459">
        <v>410514</v>
      </c>
      <c r="H30" s="459">
        <v>325691</v>
      </c>
      <c r="I30" s="459">
        <v>277732</v>
      </c>
      <c r="J30" s="459">
        <v>338967</v>
      </c>
      <c r="K30" s="499">
        <v>418174</v>
      </c>
      <c r="L30" s="459">
        <v>418174</v>
      </c>
      <c r="M30" s="459">
        <v>332827</v>
      </c>
      <c r="N30" s="459">
        <v>439769</v>
      </c>
      <c r="O30" s="459">
        <v>361964</v>
      </c>
      <c r="P30" s="265">
        <v>466312</v>
      </c>
      <c r="Q30" s="265">
        <v>390182</v>
      </c>
      <c r="R30" s="265">
        <v>458612</v>
      </c>
      <c r="S30" s="265">
        <v>384245</v>
      </c>
      <c r="T30" s="255">
        <v>457838</v>
      </c>
      <c r="U30" s="255">
        <v>370396</v>
      </c>
      <c r="V30" s="255">
        <v>454139</v>
      </c>
      <c r="W30" s="255">
        <v>476721</v>
      </c>
      <c r="X30" s="265">
        <v>575441</v>
      </c>
      <c r="Y30" s="265">
        <v>575441</v>
      </c>
    </row>
    <row r="31" spans="1:25" s="140" customFormat="1">
      <c r="A31" s="253"/>
      <c r="B31" s="256" t="s">
        <v>370</v>
      </c>
      <c r="C31" s="459">
        <v>2352389</v>
      </c>
      <c r="D31" s="459">
        <v>2208741</v>
      </c>
      <c r="E31" s="459">
        <v>2178115</v>
      </c>
      <c r="F31" s="459">
        <v>1383699</v>
      </c>
      <c r="G31" s="459">
        <v>1374481</v>
      </c>
      <c r="H31" s="459">
        <v>1425974</v>
      </c>
      <c r="I31" s="459">
        <v>1456403</v>
      </c>
      <c r="J31" s="459">
        <v>1482232</v>
      </c>
      <c r="K31" s="499">
        <v>1584866</v>
      </c>
      <c r="L31" s="459">
        <v>1588899</v>
      </c>
      <c r="M31" s="459">
        <v>1592736</v>
      </c>
      <c r="N31" s="459">
        <v>1607392</v>
      </c>
      <c r="O31" s="459">
        <v>1603830</v>
      </c>
      <c r="P31" s="265">
        <v>1558267</v>
      </c>
      <c r="Q31" s="265">
        <v>1569838</v>
      </c>
      <c r="R31" s="265">
        <v>1409954</v>
      </c>
      <c r="S31" s="265">
        <v>1411342</v>
      </c>
      <c r="T31" s="255">
        <v>1427778</v>
      </c>
      <c r="U31" s="255">
        <v>1376419</v>
      </c>
      <c r="V31" s="255">
        <v>1280822</v>
      </c>
      <c r="W31" s="255">
        <v>1265490</v>
      </c>
      <c r="X31" s="265">
        <v>1270170</v>
      </c>
      <c r="Y31" s="265">
        <v>1272686</v>
      </c>
    </row>
    <row r="32" spans="1:25">
      <c r="A32" s="253" t="s">
        <v>21</v>
      </c>
      <c r="B32" s="254" t="s">
        <v>30</v>
      </c>
      <c r="C32" s="459">
        <v>1192429</v>
      </c>
      <c r="D32" s="459">
        <v>1323139</v>
      </c>
      <c r="E32" s="459">
        <v>1331302</v>
      </c>
      <c r="F32" s="459">
        <v>97963</v>
      </c>
      <c r="G32" s="459">
        <v>97730</v>
      </c>
      <c r="H32" s="459">
        <v>97127</v>
      </c>
      <c r="I32" s="459">
        <v>99527</v>
      </c>
      <c r="J32" s="459">
        <v>99425</v>
      </c>
      <c r="K32" s="499">
        <v>99467</v>
      </c>
      <c r="L32" s="459">
        <v>98714</v>
      </c>
      <c r="M32" s="459">
        <v>97691</v>
      </c>
      <c r="N32" s="459">
        <v>96124</v>
      </c>
      <c r="O32" s="459">
        <v>94149</v>
      </c>
      <c r="P32" s="265">
        <v>97142</v>
      </c>
      <c r="Q32" s="265">
        <v>5346</v>
      </c>
      <c r="R32" s="265">
        <v>5288</v>
      </c>
      <c r="S32" s="265">
        <v>5298</v>
      </c>
      <c r="T32" s="255">
        <v>2800</v>
      </c>
      <c r="U32" s="255">
        <v>0</v>
      </c>
      <c r="V32" s="255">
        <v>0</v>
      </c>
      <c r="W32" s="255">
        <v>0</v>
      </c>
      <c r="X32" s="265">
        <v>0</v>
      </c>
      <c r="Y32" s="265">
        <v>0</v>
      </c>
    </row>
    <row r="33" spans="1:25">
      <c r="A33" s="253" t="s">
        <v>23</v>
      </c>
      <c r="B33" s="254" t="s">
        <v>32</v>
      </c>
      <c r="C33" s="459">
        <v>4027942</v>
      </c>
      <c r="D33" s="459">
        <v>3244531</v>
      </c>
      <c r="E33" s="459">
        <v>2462709</v>
      </c>
      <c r="F33" s="459">
        <v>1506691</v>
      </c>
      <c r="G33" s="459">
        <v>1190683</v>
      </c>
      <c r="H33" s="459">
        <v>1736344</v>
      </c>
      <c r="I33" s="459">
        <v>1661255</v>
      </c>
      <c r="J33" s="459">
        <v>1325136</v>
      </c>
      <c r="K33" s="499">
        <v>665398</v>
      </c>
      <c r="L33" s="459">
        <v>665398</v>
      </c>
      <c r="M33" s="459">
        <v>709580</v>
      </c>
      <c r="N33" s="459">
        <v>884981</v>
      </c>
      <c r="O33" s="459">
        <v>589828</v>
      </c>
      <c r="P33" s="265">
        <v>780697</v>
      </c>
      <c r="Q33" s="265">
        <v>928218</v>
      </c>
      <c r="R33" s="265">
        <v>795539</v>
      </c>
      <c r="S33" s="265">
        <v>685706</v>
      </c>
      <c r="T33" s="255">
        <v>549035</v>
      </c>
      <c r="U33" s="255">
        <v>730807</v>
      </c>
      <c r="V33" s="255">
        <v>875056</v>
      </c>
      <c r="W33" s="255">
        <v>747027</v>
      </c>
      <c r="X33" s="265">
        <v>704899</v>
      </c>
      <c r="Y33" s="265">
        <v>704899</v>
      </c>
    </row>
    <row r="34" spans="1:25">
      <c r="A34" s="257"/>
      <c r="B34" s="258" t="s">
        <v>371</v>
      </c>
      <c r="C34" s="460">
        <v>152302794</v>
      </c>
      <c r="D34" s="460">
        <v>162954262</v>
      </c>
      <c r="E34" s="460">
        <v>161679069</v>
      </c>
      <c r="F34" s="460">
        <v>135821912</v>
      </c>
      <c r="G34" s="460">
        <v>136347873</v>
      </c>
      <c r="H34" s="460">
        <v>134174312</v>
      </c>
      <c r="I34" s="460">
        <v>134801623</v>
      </c>
      <c r="J34" s="460">
        <v>128998899</v>
      </c>
      <c r="K34" s="500">
        <v>93061783</v>
      </c>
      <c r="L34" s="460">
        <v>93050838</v>
      </c>
      <c r="M34" s="460">
        <v>88617989</v>
      </c>
      <c r="N34" s="460">
        <v>85935547</v>
      </c>
      <c r="O34" s="460">
        <v>80099316</v>
      </c>
      <c r="P34" s="266">
        <v>79033498</v>
      </c>
      <c r="Q34" s="266">
        <v>80695426</v>
      </c>
      <c r="R34" s="266">
        <v>71582668</v>
      </c>
      <c r="S34" s="266">
        <v>71097409</v>
      </c>
      <c r="T34" s="260">
        <v>70634767</v>
      </c>
      <c r="U34" s="260">
        <v>71221877</v>
      </c>
      <c r="V34" s="260">
        <v>70296735</v>
      </c>
      <c r="W34" s="260">
        <v>68938194</v>
      </c>
      <c r="X34" s="266">
        <v>70320839</v>
      </c>
      <c r="Y34" s="266">
        <v>71338807</v>
      </c>
    </row>
    <row r="35" spans="1:25">
      <c r="C35" s="458"/>
      <c r="D35" s="458"/>
      <c r="E35" s="458"/>
      <c r="F35" s="458"/>
      <c r="G35" s="458"/>
      <c r="H35" s="458"/>
      <c r="I35" s="458"/>
      <c r="J35" s="458"/>
      <c r="K35" s="501"/>
    </row>
    <row r="36" spans="1:25" ht="23.25" customHeight="1" thickBot="1">
      <c r="C36" s="458"/>
      <c r="D36" s="458"/>
      <c r="E36" s="458"/>
      <c r="F36" s="458"/>
      <c r="G36" s="458"/>
      <c r="H36" s="458"/>
      <c r="I36" s="458"/>
      <c r="J36" s="458"/>
      <c r="K36" s="501"/>
      <c r="L36" s="458" t="s">
        <v>468</v>
      </c>
      <c r="M36" s="458" t="s">
        <v>468</v>
      </c>
    </row>
    <row r="37" spans="1:25" ht="39" customHeight="1" thickBot="1">
      <c r="A37" s="577" t="s">
        <v>34</v>
      </c>
      <c r="B37" s="577"/>
      <c r="C37" s="51" t="s">
        <v>557</v>
      </c>
      <c r="D37" s="51" t="s">
        <v>543</v>
      </c>
      <c r="E37" s="51" t="s">
        <v>541</v>
      </c>
      <c r="F37" s="51" t="s">
        <v>539</v>
      </c>
      <c r="G37" s="51" t="s">
        <v>532</v>
      </c>
      <c r="H37" s="51" t="s">
        <v>530</v>
      </c>
      <c r="I37" s="51" t="s">
        <v>528</v>
      </c>
      <c r="J37" s="51" t="s">
        <v>525</v>
      </c>
      <c r="K37" s="498" t="s">
        <v>522</v>
      </c>
      <c r="L37" s="51" t="s">
        <v>522</v>
      </c>
      <c r="M37" s="51" t="s">
        <v>514</v>
      </c>
      <c r="N37" s="51" t="s">
        <v>511</v>
      </c>
      <c r="O37" s="51" t="s">
        <v>509</v>
      </c>
      <c r="P37" s="52" t="s">
        <v>507</v>
      </c>
      <c r="Q37" s="52" t="s">
        <v>499</v>
      </c>
      <c r="R37" s="52" t="s">
        <v>497</v>
      </c>
      <c r="S37" s="52" t="s">
        <v>495</v>
      </c>
      <c r="T37" s="51" t="s">
        <v>490</v>
      </c>
      <c r="U37" s="51" t="s">
        <v>477</v>
      </c>
      <c r="V37" s="51" t="s">
        <v>310</v>
      </c>
      <c r="W37" s="51" t="s">
        <v>311</v>
      </c>
      <c r="X37" s="52" t="s">
        <v>312</v>
      </c>
      <c r="Y37" s="52" t="s">
        <v>313</v>
      </c>
    </row>
    <row r="38" spans="1:25">
      <c r="A38" s="259" t="s">
        <v>4</v>
      </c>
      <c r="B38" s="254" t="s">
        <v>372</v>
      </c>
      <c r="C38" s="461">
        <v>135952323</v>
      </c>
      <c r="D38" s="461">
        <v>145251650</v>
      </c>
      <c r="E38" s="461">
        <v>142750150</v>
      </c>
      <c r="F38" s="461">
        <v>122733053</v>
      </c>
      <c r="G38" s="461">
        <v>124854511</v>
      </c>
      <c r="H38" s="461">
        <v>121031362</v>
      </c>
      <c r="I38" s="461">
        <v>121052368</v>
      </c>
      <c r="J38" s="461">
        <v>116558126</v>
      </c>
      <c r="K38" s="502">
        <v>83177191</v>
      </c>
      <c r="L38" s="461">
        <v>83177191</v>
      </c>
      <c r="M38" s="461">
        <v>78830382</v>
      </c>
      <c r="N38" s="461">
        <v>76278205</v>
      </c>
      <c r="O38" s="461">
        <v>71100285</v>
      </c>
      <c r="P38" s="263">
        <v>70135262</v>
      </c>
      <c r="Q38" s="263">
        <v>70520235</v>
      </c>
      <c r="R38" s="263">
        <v>63533803</v>
      </c>
      <c r="S38" s="263">
        <v>63655143</v>
      </c>
      <c r="T38" s="307">
        <v>63122667</v>
      </c>
      <c r="U38" s="307">
        <v>63914611</v>
      </c>
      <c r="V38" s="307">
        <v>62502252</v>
      </c>
      <c r="W38" s="261">
        <v>61545420</v>
      </c>
      <c r="X38" s="263">
        <v>63231158</v>
      </c>
      <c r="Y38" s="263">
        <v>63230643</v>
      </c>
    </row>
    <row r="39" spans="1:25">
      <c r="A39" s="259"/>
      <c r="B39" s="254" t="s">
        <v>373</v>
      </c>
      <c r="C39" s="461">
        <v>22000489</v>
      </c>
      <c r="D39" s="461">
        <v>29173060</v>
      </c>
      <c r="E39" s="461">
        <v>28756017</v>
      </c>
      <c r="F39" s="461">
        <v>23871648</v>
      </c>
      <c r="G39" s="461">
        <v>23633494</v>
      </c>
      <c r="H39" s="461">
        <v>23273048</v>
      </c>
      <c r="I39" s="461">
        <v>22710245</v>
      </c>
      <c r="J39" s="461">
        <v>22258572</v>
      </c>
      <c r="K39" s="502">
        <v>20180999</v>
      </c>
      <c r="L39" s="461">
        <v>20180999</v>
      </c>
      <c r="M39" s="461">
        <v>19188980</v>
      </c>
      <c r="N39" s="461">
        <v>16600757</v>
      </c>
      <c r="O39" s="461">
        <v>14092713</v>
      </c>
      <c r="P39" s="263">
        <v>12213133</v>
      </c>
      <c r="Q39" s="263">
        <v>12353388</v>
      </c>
      <c r="R39" s="263">
        <v>12504749</v>
      </c>
      <c r="S39" s="263">
        <v>13033898</v>
      </c>
      <c r="T39" s="307">
        <v>13126248</v>
      </c>
      <c r="U39" s="307">
        <v>12730558</v>
      </c>
      <c r="V39" s="307">
        <v>12622968</v>
      </c>
      <c r="W39" s="261">
        <v>12626209</v>
      </c>
      <c r="X39" s="263">
        <v>12984226</v>
      </c>
      <c r="Y39" s="263">
        <v>12984226</v>
      </c>
    </row>
    <row r="40" spans="1:25">
      <c r="A40" s="259"/>
      <c r="B40" s="254" t="s">
        <v>374</v>
      </c>
      <c r="C40" s="461">
        <v>107414943</v>
      </c>
      <c r="D40" s="461">
        <v>109628998</v>
      </c>
      <c r="E40" s="461">
        <v>107628871</v>
      </c>
      <c r="F40" s="461">
        <v>94308506</v>
      </c>
      <c r="G40" s="461">
        <v>96460612</v>
      </c>
      <c r="H40" s="461">
        <v>93078547</v>
      </c>
      <c r="I40" s="461">
        <v>93612623</v>
      </c>
      <c r="J40" s="461">
        <v>89229714</v>
      </c>
      <c r="K40" s="502">
        <v>58314002</v>
      </c>
      <c r="L40" s="461">
        <v>58314002</v>
      </c>
      <c r="M40" s="461">
        <v>55006699</v>
      </c>
      <c r="N40" s="461">
        <v>54320207</v>
      </c>
      <c r="O40" s="461">
        <v>51572044</v>
      </c>
      <c r="P40" s="263">
        <v>52087240</v>
      </c>
      <c r="Q40" s="263">
        <v>51769432</v>
      </c>
      <c r="R40" s="263">
        <v>45465848</v>
      </c>
      <c r="S40" s="263">
        <v>44796953</v>
      </c>
      <c r="T40" s="307">
        <v>44594863</v>
      </c>
      <c r="U40" s="307">
        <v>44387688</v>
      </c>
      <c r="V40" s="307">
        <v>43291051</v>
      </c>
      <c r="W40" s="261">
        <v>41900213</v>
      </c>
      <c r="X40" s="263">
        <v>42694078</v>
      </c>
      <c r="Y40" s="263">
        <v>42694078</v>
      </c>
    </row>
    <row r="41" spans="1:25">
      <c r="A41" s="259"/>
      <c r="B41" s="254" t="s">
        <v>375</v>
      </c>
      <c r="C41" s="461">
        <v>6536891</v>
      </c>
      <c r="D41" s="461">
        <v>6449592</v>
      </c>
      <c r="E41" s="461">
        <v>6365262</v>
      </c>
      <c r="F41" s="461">
        <v>4552899</v>
      </c>
      <c r="G41" s="461">
        <v>4760405</v>
      </c>
      <c r="H41" s="461">
        <v>4679767</v>
      </c>
      <c r="I41" s="461">
        <v>4729500</v>
      </c>
      <c r="J41" s="461">
        <v>5069840</v>
      </c>
      <c r="K41" s="502">
        <v>4682190</v>
      </c>
      <c r="L41" s="461">
        <v>4682190</v>
      </c>
      <c r="M41" s="461">
        <v>4634703</v>
      </c>
      <c r="N41" s="461">
        <v>5357241</v>
      </c>
      <c r="O41" s="461">
        <v>5435528</v>
      </c>
      <c r="P41" s="263">
        <v>5834889</v>
      </c>
      <c r="Q41" s="263">
        <v>6397415</v>
      </c>
      <c r="R41" s="263">
        <v>5563206</v>
      </c>
      <c r="S41" s="263">
        <v>5824292</v>
      </c>
      <c r="T41" s="307">
        <v>5401556</v>
      </c>
      <c r="U41" s="307">
        <v>6796365</v>
      </c>
      <c r="V41" s="307">
        <v>6588233</v>
      </c>
      <c r="W41" s="261">
        <v>7018998</v>
      </c>
      <c r="X41" s="263">
        <v>7552854</v>
      </c>
      <c r="Y41" s="263">
        <v>7552339</v>
      </c>
    </row>
    <row r="42" spans="1:25">
      <c r="A42" s="259" t="s">
        <v>6</v>
      </c>
      <c r="B42" s="254" t="s">
        <v>38</v>
      </c>
      <c r="C42" s="461">
        <v>471598</v>
      </c>
      <c r="D42" s="461">
        <v>467251</v>
      </c>
      <c r="E42" s="461">
        <v>318158</v>
      </c>
      <c r="F42" s="461">
        <v>175013</v>
      </c>
      <c r="G42" s="461">
        <v>123957</v>
      </c>
      <c r="H42" s="461">
        <v>122314</v>
      </c>
      <c r="I42" s="461">
        <v>138979</v>
      </c>
      <c r="J42" s="461">
        <v>147324</v>
      </c>
      <c r="K42" s="502">
        <v>170094</v>
      </c>
      <c r="L42" s="461">
        <v>170094</v>
      </c>
      <c r="M42" s="461">
        <v>167410</v>
      </c>
      <c r="N42" s="461">
        <v>166835</v>
      </c>
      <c r="O42" s="461">
        <v>164498</v>
      </c>
      <c r="P42" s="263">
        <v>165970</v>
      </c>
      <c r="Q42" s="263">
        <v>247347</v>
      </c>
      <c r="R42" s="263">
        <v>220086</v>
      </c>
      <c r="S42" s="263">
        <v>167982</v>
      </c>
      <c r="T42" s="307">
        <v>143824</v>
      </c>
      <c r="U42" s="307">
        <v>150490</v>
      </c>
      <c r="V42" s="307">
        <v>241013</v>
      </c>
      <c r="W42" s="261">
        <v>315365</v>
      </c>
      <c r="X42" s="263">
        <v>170046</v>
      </c>
      <c r="Y42" s="263">
        <v>170046</v>
      </c>
    </row>
    <row r="43" spans="1:25">
      <c r="A43" s="259" t="s">
        <v>8</v>
      </c>
      <c r="B43" s="254" t="s">
        <v>376</v>
      </c>
      <c r="C43" s="461">
        <v>879198</v>
      </c>
      <c r="D43" s="461">
        <v>600250</v>
      </c>
      <c r="E43" s="461">
        <v>494900</v>
      </c>
      <c r="F43" s="461">
        <v>349905</v>
      </c>
      <c r="G43" s="461">
        <v>0</v>
      </c>
      <c r="H43" s="461">
        <v>0</v>
      </c>
      <c r="I43" s="461">
        <v>0</v>
      </c>
      <c r="J43" s="461">
        <v>0</v>
      </c>
      <c r="K43" s="502">
        <v>0</v>
      </c>
      <c r="L43" s="461">
        <v>0</v>
      </c>
      <c r="M43" s="461">
        <v>0</v>
      </c>
      <c r="N43" s="461">
        <v>0</v>
      </c>
      <c r="O43" s="461">
        <v>0</v>
      </c>
      <c r="P43" s="263">
        <v>0</v>
      </c>
      <c r="Q43" s="263">
        <v>0</v>
      </c>
      <c r="R43" s="263">
        <v>0</v>
      </c>
      <c r="S43" s="263">
        <v>0</v>
      </c>
      <c r="T43" s="307">
        <v>0</v>
      </c>
      <c r="U43" s="307">
        <v>0</v>
      </c>
      <c r="V43" s="307">
        <v>0</v>
      </c>
      <c r="W43" s="261">
        <v>0</v>
      </c>
      <c r="X43" s="263">
        <v>0</v>
      </c>
      <c r="Y43" s="263">
        <v>0</v>
      </c>
    </row>
    <row r="44" spans="1:25">
      <c r="A44" s="259" t="s">
        <v>9</v>
      </c>
      <c r="B44" s="254" t="s">
        <v>18</v>
      </c>
      <c r="C44" s="461">
        <v>512981</v>
      </c>
      <c r="D44" s="461">
        <v>588668</v>
      </c>
      <c r="E44" s="461">
        <v>472637</v>
      </c>
      <c r="F44" s="461">
        <v>149861</v>
      </c>
      <c r="G44" s="461">
        <v>249178</v>
      </c>
      <c r="H44" s="461">
        <v>293020</v>
      </c>
      <c r="I44" s="461">
        <v>327519</v>
      </c>
      <c r="J44" s="461">
        <v>344047</v>
      </c>
      <c r="K44" s="502">
        <v>469240</v>
      </c>
      <c r="L44" s="461">
        <v>469240</v>
      </c>
      <c r="M44" s="461">
        <v>459681</v>
      </c>
      <c r="N44" s="461">
        <v>444191</v>
      </c>
      <c r="O44" s="461">
        <v>396146</v>
      </c>
      <c r="P44" s="263">
        <v>294114</v>
      </c>
      <c r="Q44" s="263">
        <v>419671</v>
      </c>
      <c r="R44" s="263">
        <v>306649</v>
      </c>
      <c r="S44" s="263">
        <v>206666</v>
      </c>
      <c r="T44" s="307">
        <v>92374</v>
      </c>
      <c r="U44" s="307">
        <v>27812</v>
      </c>
      <c r="V44" s="307">
        <v>42918</v>
      </c>
      <c r="W44" s="261">
        <v>18898</v>
      </c>
      <c r="X44" s="263">
        <v>23795</v>
      </c>
      <c r="Y44" s="263">
        <v>23795</v>
      </c>
    </row>
    <row r="45" spans="1:25" ht="14.25" customHeight="1">
      <c r="A45" s="259" t="s">
        <v>11</v>
      </c>
      <c r="B45" s="254" t="s">
        <v>377</v>
      </c>
      <c r="C45" s="461">
        <v>-281292</v>
      </c>
      <c r="D45" s="461">
        <v>-274609</v>
      </c>
      <c r="E45" s="461">
        <v>-171866</v>
      </c>
      <c r="F45" s="461">
        <v>-91810</v>
      </c>
      <c r="G45" s="461">
        <v>0</v>
      </c>
      <c r="H45" s="461">
        <v>0</v>
      </c>
      <c r="I45" s="461">
        <v>0</v>
      </c>
      <c r="J45" s="461">
        <v>0</v>
      </c>
      <c r="K45" s="502">
        <v>0</v>
      </c>
      <c r="L45" s="461">
        <v>0</v>
      </c>
      <c r="M45" s="461">
        <v>0</v>
      </c>
      <c r="N45" s="461">
        <v>0</v>
      </c>
      <c r="O45" s="461">
        <v>0</v>
      </c>
      <c r="P45" s="263">
        <v>0</v>
      </c>
      <c r="Q45" s="263">
        <v>0</v>
      </c>
      <c r="R45" s="263">
        <v>0</v>
      </c>
      <c r="S45" s="263">
        <v>0</v>
      </c>
      <c r="T45" s="307">
        <v>0</v>
      </c>
      <c r="U45" s="307">
        <v>0</v>
      </c>
      <c r="V45" s="307">
        <v>0</v>
      </c>
      <c r="W45" s="261">
        <v>0</v>
      </c>
      <c r="X45" s="263">
        <v>0</v>
      </c>
      <c r="Y45" s="263">
        <v>0</v>
      </c>
    </row>
    <row r="46" spans="1:25">
      <c r="A46" s="259" t="s">
        <v>13</v>
      </c>
      <c r="B46" s="254" t="s">
        <v>39</v>
      </c>
      <c r="C46" s="461">
        <v>71562</v>
      </c>
      <c r="D46" s="461">
        <v>84355</v>
      </c>
      <c r="E46" s="461">
        <v>109990</v>
      </c>
      <c r="F46" s="461">
        <v>64212</v>
      </c>
      <c r="G46" s="461">
        <v>68502</v>
      </c>
      <c r="H46" s="461">
        <v>206482</v>
      </c>
      <c r="I46" s="461">
        <v>197530</v>
      </c>
      <c r="J46" s="461">
        <v>182836</v>
      </c>
      <c r="K46" s="502">
        <v>82318</v>
      </c>
      <c r="L46" s="461">
        <v>74748</v>
      </c>
      <c r="M46" s="461">
        <v>65112</v>
      </c>
      <c r="N46" s="461">
        <v>68487</v>
      </c>
      <c r="O46" s="461">
        <v>73586</v>
      </c>
      <c r="P46" s="263">
        <v>75737</v>
      </c>
      <c r="Q46" s="263">
        <v>89467</v>
      </c>
      <c r="R46" s="263">
        <v>65674</v>
      </c>
      <c r="S46" s="263">
        <v>64473</v>
      </c>
      <c r="T46" s="307">
        <v>62644</v>
      </c>
      <c r="U46" s="307">
        <v>85569</v>
      </c>
      <c r="V46" s="307">
        <v>90764</v>
      </c>
      <c r="W46" s="261">
        <v>109027</v>
      </c>
      <c r="X46" s="263">
        <v>157257</v>
      </c>
      <c r="Y46" s="263">
        <v>106218</v>
      </c>
    </row>
    <row r="47" spans="1:25">
      <c r="A47" s="259"/>
      <c r="B47" s="254" t="s">
        <v>369</v>
      </c>
      <c r="C47" s="461">
        <v>8174</v>
      </c>
      <c r="D47" s="461">
        <v>26074</v>
      </c>
      <c r="E47" s="461">
        <v>47070</v>
      </c>
      <c r="F47" s="461">
        <v>10031</v>
      </c>
      <c r="G47" s="461">
        <v>9598</v>
      </c>
      <c r="H47" s="461">
        <v>125842</v>
      </c>
      <c r="I47" s="461">
        <v>116092</v>
      </c>
      <c r="J47" s="461">
        <v>97569</v>
      </c>
      <c r="K47" s="502">
        <v>4797</v>
      </c>
      <c r="L47" s="461">
        <v>4797</v>
      </c>
      <c r="M47" s="461">
        <v>6838</v>
      </c>
      <c r="N47" s="461">
        <v>13973</v>
      </c>
      <c r="O47" s="461">
        <v>14359</v>
      </c>
      <c r="P47" s="263">
        <v>5405</v>
      </c>
      <c r="Q47" s="263">
        <v>29538</v>
      </c>
      <c r="R47" s="263">
        <v>6527</v>
      </c>
      <c r="S47" s="263">
        <v>5118</v>
      </c>
      <c r="T47" s="307">
        <v>3966</v>
      </c>
      <c r="U47" s="307">
        <v>4356</v>
      </c>
      <c r="V47" s="307">
        <v>3724</v>
      </c>
      <c r="W47" s="261">
        <v>3360</v>
      </c>
      <c r="X47" s="263">
        <v>2636</v>
      </c>
      <c r="Y47" s="263">
        <v>2258</v>
      </c>
    </row>
    <row r="48" spans="1:25">
      <c r="A48" s="259"/>
      <c r="B48" s="254" t="s">
        <v>378</v>
      </c>
      <c r="C48" s="461">
        <v>63388</v>
      </c>
      <c r="D48" s="461">
        <v>58281</v>
      </c>
      <c r="E48" s="461">
        <v>62920</v>
      </c>
      <c r="F48" s="461">
        <v>54181</v>
      </c>
      <c r="G48" s="461">
        <v>58904</v>
      </c>
      <c r="H48" s="461">
        <v>80640</v>
      </c>
      <c r="I48" s="461">
        <v>81438</v>
      </c>
      <c r="J48" s="461">
        <v>85267</v>
      </c>
      <c r="K48" s="502">
        <v>77521</v>
      </c>
      <c r="L48" s="461">
        <v>69951</v>
      </c>
      <c r="M48" s="461">
        <v>58274</v>
      </c>
      <c r="N48" s="461">
        <v>54514</v>
      </c>
      <c r="O48" s="461">
        <v>59227</v>
      </c>
      <c r="P48" s="263">
        <v>70332</v>
      </c>
      <c r="Q48" s="263">
        <v>59929</v>
      </c>
      <c r="R48" s="263">
        <v>59147</v>
      </c>
      <c r="S48" s="263">
        <v>59355</v>
      </c>
      <c r="T48" s="307">
        <v>58678</v>
      </c>
      <c r="U48" s="307">
        <v>81213</v>
      </c>
      <c r="V48" s="307">
        <v>87040</v>
      </c>
      <c r="W48" s="261">
        <v>105667</v>
      </c>
      <c r="X48" s="263">
        <v>154620</v>
      </c>
      <c r="Y48" s="263">
        <v>103960</v>
      </c>
    </row>
    <row r="49" spans="1:25">
      <c r="A49" s="259" t="s">
        <v>15</v>
      </c>
      <c r="B49" s="254" t="s">
        <v>42</v>
      </c>
      <c r="C49" s="461">
        <v>1430197</v>
      </c>
      <c r="D49" s="461">
        <v>1520101</v>
      </c>
      <c r="E49" s="461">
        <v>1504013</v>
      </c>
      <c r="F49" s="461">
        <v>166751</v>
      </c>
      <c r="G49" s="461">
        <v>173662</v>
      </c>
      <c r="H49" s="461">
        <v>166164</v>
      </c>
      <c r="I49" s="461">
        <v>161932</v>
      </c>
      <c r="J49" s="461">
        <v>142631</v>
      </c>
      <c r="K49" s="502">
        <v>144809</v>
      </c>
      <c r="L49" s="461">
        <v>144809</v>
      </c>
      <c r="M49" s="461">
        <v>139340</v>
      </c>
      <c r="N49" s="461">
        <v>137964</v>
      </c>
      <c r="O49" s="461">
        <v>129457</v>
      </c>
      <c r="P49" s="263">
        <v>134077</v>
      </c>
      <c r="Q49" s="263">
        <v>0</v>
      </c>
      <c r="R49" s="263">
        <v>0</v>
      </c>
      <c r="S49" s="263">
        <v>0</v>
      </c>
      <c r="T49" s="307">
        <v>0</v>
      </c>
      <c r="U49" s="307">
        <v>0</v>
      </c>
      <c r="V49" s="307">
        <v>0</v>
      </c>
      <c r="W49" s="261">
        <v>0</v>
      </c>
      <c r="X49" s="263">
        <v>0</v>
      </c>
      <c r="Y49" s="263">
        <v>0</v>
      </c>
    </row>
    <row r="50" spans="1:25">
      <c r="A50" s="259" t="s">
        <v>17</v>
      </c>
      <c r="B50" s="254" t="s">
        <v>43</v>
      </c>
      <c r="C50" s="461">
        <v>3679162</v>
      </c>
      <c r="D50" s="461">
        <v>5469437</v>
      </c>
      <c r="E50" s="461">
        <v>6901776</v>
      </c>
      <c r="F50" s="461">
        <v>4349734</v>
      </c>
      <c r="G50" s="461">
        <v>2961320</v>
      </c>
      <c r="H50" s="461">
        <v>4580934</v>
      </c>
      <c r="I50" s="461">
        <v>5218004</v>
      </c>
      <c r="J50" s="461">
        <v>3933593</v>
      </c>
      <c r="K50" s="502">
        <v>1945822</v>
      </c>
      <c r="L50" s="461">
        <v>1945822</v>
      </c>
      <c r="M50" s="461">
        <v>2733573</v>
      </c>
      <c r="N50" s="461">
        <v>2695270</v>
      </c>
      <c r="O50" s="461">
        <v>2217257</v>
      </c>
      <c r="P50" s="263">
        <v>2069511</v>
      </c>
      <c r="Q50" s="263">
        <v>3234769</v>
      </c>
      <c r="R50" s="263">
        <v>1840166</v>
      </c>
      <c r="S50" s="263">
        <v>1365264</v>
      </c>
      <c r="T50" s="307">
        <v>1663946</v>
      </c>
      <c r="U50" s="307">
        <v>1470229</v>
      </c>
      <c r="V50" s="307">
        <v>1963775</v>
      </c>
      <c r="W50" s="261">
        <v>1394494</v>
      </c>
      <c r="X50" s="263">
        <v>1416660</v>
      </c>
      <c r="Y50" s="263">
        <v>1416660</v>
      </c>
    </row>
    <row r="51" spans="1:25">
      <c r="A51" s="259" t="s">
        <v>41</v>
      </c>
      <c r="B51" s="254" t="s">
        <v>45</v>
      </c>
      <c r="C51" s="461">
        <v>177224</v>
      </c>
      <c r="D51" s="461">
        <v>174474</v>
      </c>
      <c r="E51" s="461">
        <v>198865</v>
      </c>
      <c r="F51" s="461">
        <v>191262</v>
      </c>
      <c r="G51" s="461">
        <v>209973</v>
      </c>
      <c r="H51" s="461">
        <v>208281</v>
      </c>
      <c r="I51" s="461">
        <v>204951</v>
      </c>
      <c r="J51" s="461">
        <v>207285</v>
      </c>
      <c r="K51" s="502">
        <v>148199</v>
      </c>
      <c r="L51" s="461">
        <v>148199</v>
      </c>
      <c r="M51" s="461">
        <v>160321</v>
      </c>
      <c r="N51" s="461">
        <v>168658</v>
      </c>
      <c r="O51" s="461">
        <v>181299</v>
      </c>
      <c r="P51" s="263">
        <v>191120</v>
      </c>
      <c r="Q51" s="263">
        <v>200512</v>
      </c>
      <c r="R51" s="263">
        <v>188527</v>
      </c>
      <c r="S51" s="263">
        <v>186978</v>
      </c>
      <c r="T51" s="307">
        <v>182793</v>
      </c>
      <c r="U51" s="307">
        <v>185527</v>
      </c>
      <c r="V51" s="307">
        <v>186444</v>
      </c>
      <c r="W51" s="261">
        <v>186370</v>
      </c>
      <c r="X51" s="263">
        <v>187536</v>
      </c>
      <c r="Y51" s="263">
        <v>187536</v>
      </c>
    </row>
    <row r="52" spans="1:25">
      <c r="A52" s="259" t="s">
        <v>19</v>
      </c>
      <c r="B52" s="254" t="s">
        <v>379</v>
      </c>
      <c r="C52" s="461">
        <v>1289312</v>
      </c>
      <c r="D52" s="461">
        <v>1041189</v>
      </c>
      <c r="E52" s="461">
        <v>1063800</v>
      </c>
      <c r="F52" s="461">
        <v>826438</v>
      </c>
      <c r="G52" s="461">
        <v>847961</v>
      </c>
      <c r="H52" s="461">
        <v>618554</v>
      </c>
      <c r="I52" s="461">
        <v>625636</v>
      </c>
      <c r="J52" s="461">
        <v>653906</v>
      </c>
      <c r="K52" s="502">
        <v>589981</v>
      </c>
      <c r="L52" s="461">
        <v>589981</v>
      </c>
      <c r="M52" s="461">
        <v>608780</v>
      </c>
      <c r="N52" s="461">
        <v>620952</v>
      </c>
      <c r="O52" s="461">
        <v>652981</v>
      </c>
      <c r="P52" s="263">
        <v>676160</v>
      </c>
      <c r="Q52" s="263">
        <v>551033</v>
      </c>
      <c r="R52" s="263">
        <v>478039</v>
      </c>
      <c r="S52" s="263">
        <v>489430</v>
      </c>
      <c r="T52" s="307">
        <v>469951</v>
      </c>
      <c r="U52" s="307">
        <v>531535</v>
      </c>
      <c r="V52" s="307">
        <v>531616</v>
      </c>
      <c r="W52" s="261">
        <v>533904</v>
      </c>
      <c r="X52" s="263">
        <v>501518</v>
      </c>
      <c r="Y52" s="263">
        <v>487178</v>
      </c>
    </row>
    <row r="53" spans="1:25">
      <c r="A53" s="259"/>
      <c r="B53" s="254" t="s">
        <v>380</v>
      </c>
      <c r="C53" s="461">
        <v>154497</v>
      </c>
      <c r="D53" s="461">
        <v>136536</v>
      </c>
      <c r="E53" s="461">
        <v>135337</v>
      </c>
      <c r="F53" s="461">
        <v>99795</v>
      </c>
      <c r="G53" s="461">
        <v>97219</v>
      </c>
      <c r="H53" s="461">
        <v>80400</v>
      </c>
      <c r="I53" s="461">
        <v>82233</v>
      </c>
      <c r="J53" s="461">
        <v>80571</v>
      </c>
      <c r="K53" s="502">
        <v>62334</v>
      </c>
      <c r="L53" s="461">
        <v>62334</v>
      </c>
      <c r="M53" s="461">
        <v>55290</v>
      </c>
      <c r="N53" s="461">
        <v>57466</v>
      </c>
      <c r="O53" s="461">
        <v>54768</v>
      </c>
      <c r="P53" s="263">
        <v>55995</v>
      </c>
      <c r="Q53" s="263">
        <v>58206</v>
      </c>
      <c r="R53" s="263">
        <v>62126</v>
      </c>
      <c r="S53" s="263">
        <v>61942</v>
      </c>
      <c r="T53" s="307">
        <v>63059</v>
      </c>
      <c r="U53" s="307">
        <v>64013</v>
      </c>
      <c r="V53" s="307">
        <v>67420</v>
      </c>
      <c r="W53" s="261">
        <v>82769</v>
      </c>
      <c r="X53" s="263">
        <v>61133</v>
      </c>
      <c r="Y53" s="263">
        <v>46793</v>
      </c>
    </row>
    <row r="54" spans="1:25">
      <c r="A54" s="259"/>
      <c r="B54" s="254" t="s">
        <v>381</v>
      </c>
      <c r="C54" s="461">
        <v>115987</v>
      </c>
      <c r="D54" s="461">
        <v>118702</v>
      </c>
      <c r="E54" s="461">
        <v>128355</v>
      </c>
      <c r="F54" s="461">
        <v>127226</v>
      </c>
      <c r="G54" s="461">
        <v>140255</v>
      </c>
      <c r="H54" s="461">
        <v>138811</v>
      </c>
      <c r="I54" s="461">
        <v>141528</v>
      </c>
      <c r="J54" s="461">
        <v>139502</v>
      </c>
      <c r="K54" s="502">
        <v>148357</v>
      </c>
      <c r="L54" s="461">
        <v>148357</v>
      </c>
      <c r="M54" s="461">
        <v>154740</v>
      </c>
      <c r="N54" s="461">
        <v>153181</v>
      </c>
      <c r="O54" s="461">
        <v>150493</v>
      </c>
      <c r="P54" s="263">
        <v>161619</v>
      </c>
      <c r="Q54" s="263">
        <v>169465</v>
      </c>
      <c r="R54" s="263">
        <v>163255</v>
      </c>
      <c r="S54" s="263">
        <v>156633</v>
      </c>
      <c r="T54" s="307">
        <v>131126</v>
      </c>
      <c r="U54" s="307">
        <v>128720</v>
      </c>
      <c r="V54" s="307">
        <v>132104</v>
      </c>
      <c r="W54" s="261">
        <v>135920</v>
      </c>
      <c r="X54" s="263">
        <v>137148</v>
      </c>
      <c r="Y54" s="263">
        <v>137148</v>
      </c>
    </row>
    <row r="55" spans="1:25">
      <c r="A55" s="259"/>
      <c r="B55" s="254" t="s">
        <v>382</v>
      </c>
      <c r="C55" s="461">
        <v>1018828</v>
      </c>
      <c r="D55" s="461">
        <v>785951</v>
      </c>
      <c r="E55" s="461">
        <v>800108</v>
      </c>
      <c r="F55" s="461">
        <v>599417</v>
      </c>
      <c r="G55" s="461">
        <v>610487</v>
      </c>
      <c r="H55" s="461">
        <v>399343</v>
      </c>
      <c r="I55" s="461">
        <v>401875</v>
      </c>
      <c r="J55" s="461">
        <v>433833</v>
      </c>
      <c r="K55" s="502">
        <v>379290</v>
      </c>
      <c r="L55" s="461">
        <v>379290</v>
      </c>
      <c r="M55" s="461">
        <v>398750</v>
      </c>
      <c r="N55" s="461">
        <v>410305</v>
      </c>
      <c r="O55" s="461">
        <v>447720</v>
      </c>
      <c r="P55" s="263">
        <v>458546</v>
      </c>
      <c r="Q55" s="263">
        <v>323362</v>
      </c>
      <c r="R55" s="263">
        <v>252658</v>
      </c>
      <c r="S55" s="263">
        <v>270855</v>
      </c>
      <c r="T55" s="307">
        <v>275766</v>
      </c>
      <c r="U55" s="307">
        <v>338802</v>
      </c>
      <c r="V55" s="307">
        <v>332092</v>
      </c>
      <c r="W55" s="261">
        <v>315215</v>
      </c>
      <c r="X55" s="263">
        <v>303237</v>
      </c>
      <c r="Y55" s="263">
        <v>303237</v>
      </c>
    </row>
    <row r="56" spans="1:25" hidden="1">
      <c r="A56" s="259" t="s">
        <v>44</v>
      </c>
      <c r="B56" s="254" t="s">
        <v>383</v>
      </c>
      <c r="C56" s="461">
        <v>0</v>
      </c>
      <c r="D56" s="461">
        <v>0</v>
      </c>
      <c r="E56" s="461">
        <v>0</v>
      </c>
      <c r="F56" s="461">
        <v>0</v>
      </c>
      <c r="G56" s="461">
        <v>0</v>
      </c>
      <c r="H56" s="461">
        <v>0</v>
      </c>
      <c r="I56" s="461">
        <v>0</v>
      </c>
      <c r="J56" s="461">
        <v>0</v>
      </c>
      <c r="K56" s="502">
        <v>0</v>
      </c>
      <c r="L56" s="461">
        <v>0</v>
      </c>
      <c r="M56" s="461">
        <v>0</v>
      </c>
      <c r="N56" s="461">
        <v>0</v>
      </c>
      <c r="O56" s="461">
        <v>0</v>
      </c>
      <c r="P56" s="263">
        <v>0</v>
      </c>
      <c r="Q56" s="263">
        <v>0</v>
      </c>
      <c r="R56" s="263">
        <v>0</v>
      </c>
      <c r="S56" s="263">
        <v>0</v>
      </c>
      <c r="T56" s="307">
        <v>0</v>
      </c>
      <c r="U56" s="307">
        <v>0</v>
      </c>
      <c r="V56" s="307">
        <v>0</v>
      </c>
      <c r="W56" s="261">
        <v>0</v>
      </c>
      <c r="X56" s="263">
        <v>0</v>
      </c>
      <c r="Y56" s="263">
        <v>0</v>
      </c>
    </row>
    <row r="57" spans="1:25">
      <c r="A57" s="259" t="s">
        <v>21</v>
      </c>
      <c r="B57" s="254" t="s">
        <v>49</v>
      </c>
      <c r="C57" s="461">
        <v>60681</v>
      </c>
      <c r="D57" s="461">
        <v>-37346</v>
      </c>
      <c r="E57" s="461">
        <v>33148</v>
      </c>
      <c r="F57" s="461">
        <v>126509</v>
      </c>
      <c r="G57" s="461">
        <v>196370</v>
      </c>
      <c r="H57" s="461">
        <v>233306</v>
      </c>
      <c r="I57" s="461">
        <v>234009</v>
      </c>
      <c r="J57" s="461">
        <v>240535</v>
      </c>
      <c r="K57" s="502">
        <v>118105</v>
      </c>
      <c r="L57" s="461">
        <v>118105</v>
      </c>
      <c r="M57" s="461">
        <v>53367</v>
      </c>
      <c r="N57" s="461">
        <v>-2322</v>
      </c>
      <c r="O57" s="461">
        <v>-71110</v>
      </c>
      <c r="P57" s="263">
        <v>37750</v>
      </c>
      <c r="Q57" s="263">
        <v>-39838</v>
      </c>
      <c r="R57" s="263">
        <v>15130</v>
      </c>
      <c r="S57" s="263">
        <v>14199</v>
      </c>
      <c r="T57" s="307">
        <v>949</v>
      </c>
      <c r="U57" s="307">
        <v>34557</v>
      </c>
      <c r="V57" s="307">
        <v>60974</v>
      </c>
      <c r="W57" s="261">
        <v>140229</v>
      </c>
      <c r="X57" s="263">
        <v>204423</v>
      </c>
      <c r="Y57" s="263">
        <v>75089</v>
      </c>
    </row>
    <row r="58" spans="1:25" hidden="1">
      <c r="A58" s="259">
        <v>121</v>
      </c>
      <c r="B58" s="254" t="s">
        <v>384</v>
      </c>
      <c r="C58" s="461">
        <v>0</v>
      </c>
      <c r="D58" s="461">
        <v>0</v>
      </c>
      <c r="E58" s="461">
        <v>0</v>
      </c>
      <c r="F58" s="461">
        <v>0</v>
      </c>
      <c r="G58" s="461">
        <v>0</v>
      </c>
      <c r="H58" s="461">
        <v>0</v>
      </c>
      <c r="I58" s="461">
        <v>0</v>
      </c>
      <c r="J58" s="461">
        <v>0</v>
      </c>
      <c r="K58" s="502">
        <v>0</v>
      </c>
      <c r="L58" s="461">
        <v>0</v>
      </c>
      <c r="M58" s="461">
        <v>0</v>
      </c>
      <c r="N58" s="461">
        <v>0</v>
      </c>
      <c r="O58" s="461">
        <v>0</v>
      </c>
      <c r="P58" s="263">
        <v>0</v>
      </c>
      <c r="Q58" s="263">
        <v>0</v>
      </c>
      <c r="R58" s="263">
        <v>0</v>
      </c>
      <c r="S58" s="263">
        <v>0</v>
      </c>
      <c r="T58" s="307">
        <v>0</v>
      </c>
      <c r="U58" s="307">
        <v>0</v>
      </c>
      <c r="V58" s="307">
        <v>0</v>
      </c>
      <c r="W58" s="261">
        <v>0</v>
      </c>
      <c r="X58" s="263">
        <v>0</v>
      </c>
      <c r="Y58" s="263">
        <v>0</v>
      </c>
    </row>
    <row r="59" spans="1:25" hidden="1">
      <c r="A59" s="259" t="s">
        <v>23</v>
      </c>
      <c r="B59" s="254" t="s">
        <v>385</v>
      </c>
      <c r="C59" s="461">
        <v>0</v>
      </c>
      <c r="D59" s="461">
        <v>0</v>
      </c>
      <c r="E59" s="461">
        <v>0</v>
      </c>
      <c r="F59" s="461">
        <v>0</v>
      </c>
      <c r="G59" s="461">
        <v>0</v>
      </c>
      <c r="H59" s="461">
        <v>0</v>
      </c>
      <c r="I59" s="461">
        <v>0</v>
      </c>
      <c r="J59" s="461">
        <v>0</v>
      </c>
      <c r="K59" s="502"/>
      <c r="L59" s="461">
        <v>0</v>
      </c>
      <c r="M59" s="461">
        <v>0</v>
      </c>
      <c r="N59" s="461">
        <v>0</v>
      </c>
      <c r="O59" s="461">
        <v>0</v>
      </c>
      <c r="P59" s="263">
        <v>0</v>
      </c>
      <c r="Q59" s="263">
        <v>0</v>
      </c>
      <c r="R59" s="263">
        <v>0</v>
      </c>
      <c r="S59" s="263">
        <v>0</v>
      </c>
      <c r="T59" s="307">
        <v>0</v>
      </c>
      <c r="U59" s="307">
        <v>0</v>
      </c>
      <c r="V59" s="307">
        <v>0</v>
      </c>
      <c r="W59" s="261">
        <v>0</v>
      </c>
      <c r="X59" s="263">
        <v>0</v>
      </c>
      <c r="Y59" s="263"/>
    </row>
    <row r="60" spans="1:25">
      <c r="A60" s="259" t="s">
        <v>25</v>
      </c>
      <c r="B60" s="254" t="s">
        <v>290</v>
      </c>
      <c r="C60" s="461">
        <v>150000</v>
      </c>
      <c r="D60" s="461">
        <v>150000</v>
      </c>
      <c r="E60" s="461">
        <v>150000</v>
      </c>
      <c r="F60" s="461">
        <v>150000</v>
      </c>
      <c r="G60" s="461">
        <v>150000</v>
      </c>
      <c r="H60" s="461">
        <v>150000</v>
      </c>
      <c r="I60" s="461">
        <v>150000</v>
      </c>
      <c r="J60" s="461">
        <v>150000</v>
      </c>
      <c r="K60" s="502">
        <v>150000</v>
      </c>
      <c r="L60" s="461">
        <v>150000</v>
      </c>
      <c r="M60" s="461">
        <v>150000</v>
      </c>
      <c r="N60" s="461">
        <v>150000</v>
      </c>
      <c r="O60" s="461">
        <v>150000</v>
      </c>
      <c r="P60" s="263">
        <v>150000</v>
      </c>
      <c r="Q60" s="263">
        <v>150000</v>
      </c>
      <c r="R60" s="263">
        <v>0</v>
      </c>
      <c r="S60" s="263">
        <v>0</v>
      </c>
      <c r="T60" s="307">
        <v>0</v>
      </c>
      <c r="U60" s="307">
        <v>0</v>
      </c>
      <c r="V60" s="307">
        <v>0</v>
      </c>
      <c r="W60" s="261">
        <v>0</v>
      </c>
      <c r="X60" s="263">
        <v>0</v>
      </c>
      <c r="Y60" s="263"/>
    </row>
    <row r="61" spans="1:25">
      <c r="A61" s="259" t="s">
        <v>29</v>
      </c>
      <c r="B61" s="254" t="s">
        <v>51</v>
      </c>
      <c r="C61" s="461">
        <v>2944603</v>
      </c>
      <c r="D61" s="461">
        <v>2959997</v>
      </c>
      <c r="E61" s="461">
        <v>2971945</v>
      </c>
      <c r="F61" s="461">
        <v>3018131</v>
      </c>
      <c r="G61" s="461">
        <v>2493508</v>
      </c>
      <c r="H61" s="461">
        <v>2492344</v>
      </c>
      <c r="I61" s="461">
        <v>2508116</v>
      </c>
      <c r="J61" s="461">
        <v>2563320</v>
      </c>
      <c r="K61" s="502">
        <v>2360743</v>
      </c>
      <c r="L61" s="461">
        <v>2348691</v>
      </c>
      <c r="M61" s="461">
        <v>2351088</v>
      </c>
      <c r="N61" s="461">
        <v>2405839</v>
      </c>
      <c r="O61" s="461">
        <v>2405697</v>
      </c>
      <c r="P61" s="263">
        <v>2035205</v>
      </c>
      <c r="Q61" s="263">
        <v>2088106</v>
      </c>
      <c r="R61" s="263">
        <v>1961433</v>
      </c>
      <c r="S61" s="263">
        <v>2022397</v>
      </c>
      <c r="T61" s="307">
        <v>1619469</v>
      </c>
      <c r="U61" s="307">
        <v>1622226</v>
      </c>
      <c r="V61" s="307">
        <v>1527996</v>
      </c>
      <c r="W61" s="261">
        <v>1582852</v>
      </c>
      <c r="X61" s="263">
        <v>1433444</v>
      </c>
      <c r="Y61" s="263">
        <v>2445454</v>
      </c>
    </row>
    <row r="62" spans="1:25" hidden="1">
      <c r="A62" s="259">
        <v>155</v>
      </c>
      <c r="B62" s="254" t="s">
        <v>386</v>
      </c>
      <c r="C62" s="461"/>
      <c r="D62" s="461">
        <v>0</v>
      </c>
      <c r="E62" s="461">
        <v>0</v>
      </c>
      <c r="F62" s="461">
        <v>0</v>
      </c>
      <c r="G62" s="461">
        <v>0</v>
      </c>
      <c r="H62" s="461">
        <v>0</v>
      </c>
      <c r="I62" s="461">
        <v>0</v>
      </c>
      <c r="J62" s="461">
        <v>0</v>
      </c>
      <c r="K62" s="502"/>
      <c r="L62" s="461">
        <v>0</v>
      </c>
      <c r="M62" s="461">
        <v>0</v>
      </c>
      <c r="N62" s="461">
        <v>0</v>
      </c>
      <c r="O62" s="461">
        <v>0</v>
      </c>
      <c r="P62" s="263">
        <v>0</v>
      </c>
      <c r="Q62" s="263">
        <v>0</v>
      </c>
      <c r="R62" s="263">
        <v>0</v>
      </c>
      <c r="S62" s="263">
        <v>0</v>
      </c>
      <c r="T62" s="307">
        <v>0</v>
      </c>
      <c r="U62" s="307">
        <v>0</v>
      </c>
      <c r="V62" s="307">
        <v>0</v>
      </c>
      <c r="W62" s="261">
        <v>0</v>
      </c>
      <c r="X62" s="263">
        <v>0</v>
      </c>
      <c r="Y62" s="263">
        <v>0</v>
      </c>
    </row>
    <row r="63" spans="1:25">
      <c r="A63" s="259" t="s">
        <v>31</v>
      </c>
      <c r="B63" s="254" t="s">
        <v>53</v>
      </c>
      <c r="C63" s="461">
        <v>1237276</v>
      </c>
      <c r="D63" s="461">
        <v>1237324</v>
      </c>
      <c r="E63" s="461">
        <v>1237460</v>
      </c>
      <c r="F63" s="461">
        <v>1240356</v>
      </c>
      <c r="G63" s="461">
        <v>1240428</v>
      </c>
      <c r="H63" s="461">
        <v>1240515</v>
      </c>
      <c r="I63" s="461">
        <v>1240871</v>
      </c>
      <c r="J63" s="461">
        <v>1241197</v>
      </c>
      <c r="K63" s="502">
        <v>1241197</v>
      </c>
      <c r="L63" s="461">
        <v>1241197</v>
      </c>
      <c r="M63" s="461">
        <v>1002722</v>
      </c>
      <c r="N63" s="461">
        <v>1002722</v>
      </c>
      <c r="O63" s="461">
        <v>1002722</v>
      </c>
      <c r="P63" s="263">
        <v>1002722</v>
      </c>
      <c r="Q63" s="263">
        <v>999373</v>
      </c>
      <c r="R63" s="263">
        <v>930073</v>
      </c>
      <c r="S63" s="263">
        <v>930073</v>
      </c>
      <c r="T63" s="307">
        <v>930073</v>
      </c>
      <c r="U63" s="307">
        <v>930073</v>
      </c>
      <c r="V63" s="307">
        <v>930073</v>
      </c>
      <c r="W63" s="261">
        <v>930073</v>
      </c>
      <c r="X63" s="263">
        <v>930073</v>
      </c>
      <c r="Y63" s="263">
        <v>930073</v>
      </c>
    </row>
    <row r="64" spans="1:25">
      <c r="A64" s="259" t="s">
        <v>50</v>
      </c>
      <c r="B64" s="254" t="s">
        <v>55</v>
      </c>
      <c r="C64" s="461">
        <v>2104316</v>
      </c>
      <c r="D64" s="461">
        <v>2100435</v>
      </c>
      <c r="E64" s="461">
        <v>2100435</v>
      </c>
      <c r="F64" s="461">
        <v>2100435</v>
      </c>
      <c r="G64" s="461">
        <v>2100435</v>
      </c>
      <c r="H64" s="461">
        <v>2100435</v>
      </c>
      <c r="I64" s="461">
        <v>2100435</v>
      </c>
      <c r="J64" s="461">
        <v>2100435</v>
      </c>
      <c r="K64" s="502">
        <v>2100435</v>
      </c>
      <c r="L64" s="461">
        <v>2100435</v>
      </c>
      <c r="M64" s="461">
        <v>1565596</v>
      </c>
      <c r="N64" s="461">
        <v>1561884</v>
      </c>
      <c r="O64" s="461">
        <v>1561884</v>
      </c>
      <c r="P64" s="263">
        <v>1561884</v>
      </c>
      <c r="Q64" s="263">
        <v>1542925</v>
      </c>
      <c r="R64" s="263">
        <v>1443925</v>
      </c>
      <c r="S64" s="263">
        <v>1443925</v>
      </c>
      <c r="T64" s="307">
        <v>1443925</v>
      </c>
      <c r="U64" s="307">
        <v>1443925</v>
      </c>
      <c r="V64" s="307">
        <v>1443925</v>
      </c>
      <c r="W64" s="261">
        <v>1443925</v>
      </c>
      <c r="X64" s="263">
        <v>1443925</v>
      </c>
      <c r="Y64" s="263">
        <v>1443925</v>
      </c>
    </row>
    <row r="65" spans="1:25">
      <c r="A65" s="259" t="s">
        <v>52</v>
      </c>
      <c r="B65" s="254" t="s">
        <v>387</v>
      </c>
      <c r="C65" s="461">
        <v>-5678</v>
      </c>
      <c r="D65" s="461">
        <v>-19857</v>
      </c>
      <c r="E65" s="461">
        <v>-20069</v>
      </c>
      <c r="F65" s="461">
        <v>-9426</v>
      </c>
      <c r="G65" s="461">
        <v>-9552</v>
      </c>
      <c r="H65" s="461">
        <v>-9706</v>
      </c>
      <c r="I65" s="461">
        <v>-6889</v>
      </c>
      <c r="J65" s="461">
        <v>-7259</v>
      </c>
      <c r="K65" s="502">
        <v>-7259</v>
      </c>
      <c r="L65" s="461">
        <v>-7259</v>
      </c>
      <c r="M65" s="461">
        <v>-7259</v>
      </c>
      <c r="N65" s="461">
        <v>-7259</v>
      </c>
      <c r="O65" s="461">
        <v>-7259</v>
      </c>
      <c r="P65" s="263">
        <v>-7259</v>
      </c>
      <c r="Q65" s="263">
        <v>-7259</v>
      </c>
      <c r="R65" s="263">
        <v>-7258</v>
      </c>
      <c r="S65" s="263">
        <v>-7258</v>
      </c>
      <c r="T65" s="307">
        <v>-7258</v>
      </c>
      <c r="U65" s="307">
        <v>-7258</v>
      </c>
      <c r="V65" s="307">
        <v>-7258</v>
      </c>
      <c r="W65" s="261">
        <v>-7258</v>
      </c>
      <c r="X65" s="263">
        <v>-7258</v>
      </c>
      <c r="Y65" s="263">
        <v>-7258</v>
      </c>
    </row>
    <row r="66" spans="1:25">
      <c r="A66" s="259" t="s">
        <v>54</v>
      </c>
      <c r="B66" s="254" t="s">
        <v>388</v>
      </c>
      <c r="C66" s="461">
        <v>180356</v>
      </c>
      <c r="D66" s="461">
        <v>174567</v>
      </c>
      <c r="E66" s="461">
        <v>178919</v>
      </c>
      <c r="F66" s="461">
        <v>168816</v>
      </c>
      <c r="G66" s="461">
        <v>162497</v>
      </c>
      <c r="H66" s="461">
        <v>154084</v>
      </c>
      <c r="I66" s="461">
        <v>146354</v>
      </c>
      <c r="J66" s="461">
        <v>140657</v>
      </c>
      <c r="K66" s="502">
        <v>133983</v>
      </c>
      <c r="L66" s="461">
        <v>133935</v>
      </c>
      <c r="M66" s="461">
        <v>137257</v>
      </c>
      <c r="N66" s="461">
        <v>139442</v>
      </c>
      <c r="O66" s="461">
        <v>135791</v>
      </c>
      <c r="P66" s="263">
        <v>131662</v>
      </c>
      <c r="Q66" s="263">
        <v>176160</v>
      </c>
      <c r="R66" s="263">
        <v>505929</v>
      </c>
      <c r="S66" s="263">
        <v>510166</v>
      </c>
      <c r="T66" s="307">
        <v>507457</v>
      </c>
      <c r="U66" s="307">
        <v>474455</v>
      </c>
      <c r="V66" s="307">
        <v>474358</v>
      </c>
      <c r="W66" s="261">
        <v>493872</v>
      </c>
      <c r="X66" s="263">
        <v>451825</v>
      </c>
      <c r="Y66" s="263">
        <v>653010</v>
      </c>
    </row>
    <row r="67" spans="1:25">
      <c r="A67" s="259" t="s">
        <v>56</v>
      </c>
      <c r="B67" s="254" t="s">
        <v>389</v>
      </c>
      <c r="C67" s="461">
        <v>1448975</v>
      </c>
      <c r="D67" s="461">
        <v>1466376</v>
      </c>
      <c r="E67" s="461">
        <v>1384808</v>
      </c>
      <c r="F67" s="461">
        <v>112672</v>
      </c>
      <c r="G67" s="461">
        <v>525123</v>
      </c>
      <c r="H67" s="461">
        <v>586223</v>
      </c>
      <c r="I67" s="461">
        <v>501808</v>
      </c>
      <c r="J67" s="461">
        <v>400266</v>
      </c>
      <c r="K67" s="502">
        <v>236925</v>
      </c>
      <c r="L67" s="461">
        <v>245650</v>
      </c>
      <c r="M67" s="461">
        <v>200619</v>
      </c>
      <c r="N67" s="461">
        <v>104679</v>
      </c>
      <c r="O67" s="461">
        <v>6082</v>
      </c>
      <c r="P67" s="263">
        <v>379583</v>
      </c>
      <c r="Q67" s="263">
        <v>522925</v>
      </c>
      <c r="R67" s="263">
        <v>100492</v>
      </c>
      <c r="S67" s="263">
        <v>47971</v>
      </c>
      <c r="T67" s="307">
        <v>401953</v>
      </c>
      <c r="U67" s="307">
        <v>358126</v>
      </c>
      <c r="V67" s="307">
        <v>307885</v>
      </c>
      <c r="W67" s="261">
        <v>251023</v>
      </c>
      <c r="X67" s="263">
        <v>176438</v>
      </c>
      <c r="Y67" s="263">
        <v>176438</v>
      </c>
    </row>
    <row r="68" spans="1:25">
      <c r="A68" s="257"/>
      <c r="B68" s="258" t="s">
        <v>62</v>
      </c>
      <c r="C68" s="462">
        <v>152302794</v>
      </c>
      <c r="D68" s="462">
        <v>162954262</v>
      </c>
      <c r="E68" s="462">
        <v>161679069</v>
      </c>
      <c r="F68" s="462">
        <v>135821912</v>
      </c>
      <c r="G68" s="462">
        <v>136347873</v>
      </c>
      <c r="H68" s="462">
        <v>134174312</v>
      </c>
      <c r="I68" s="462">
        <v>134801623</v>
      </c>
      <c r="J68" s="462">
        <v>128998899</v>
      </c>
      <c r="K68" s="503">
        <v>93061783</v>
      </c>
      <c r="L68" s="462">
        <v>93050838</v>
      </c>
      <c r="M68" s="462">
        <v>88617989</v>
      </c>
      <c r="N68" s="462">
        <v>85935547</v>
      </c>
      <c r="O68" s="462">
        <v>80099316</v>
      </c>
      <c r="P68" s="264">
        <v>79033498</v>
      </c>
      <c r="Q68" s="264">
        <v>80695426</v>
      </c>
      <c r="R68" s="264">
        <v>71582668</v>
      </c>
      <c r="S68" s="264">
        <v>71097409</v>
      </c>
      <c r="T68" s="308">
        <v>70634767</v>
      </c>
      <c r="U68" s="308">
        <v>71221877</v>
      </c>
      <c r="V68" s="308">
        <v>70296735</v>
      </c>
      <c r="W68" s="262">
        <v>68938194</v>
      </c>
      <c r="X68" s="264">
        <v>70320839</v>
      </c>
      <c r="Y68" s="264">
        <v>71338807</v>
      </c>
    </row>
    <row r="69" spans="1:25" ht="12" thickBot="1">
      <c r="A69" s="578"/>
      <c r="B69" s="578"/>
      <c r="C69" s="467"/>
      <c r="D69" s="533"/>
      <c r="E69" s="532"/>
      <c r="F69" s="531"/>
      <c r="G69" s="528"/>
      <c r="H69" s="527"/>
      <c r="I69" s="508"/>
      <c r="J69" s="507"/>
      <c r="K69" s="504"/>
      <c r="T69" s="313"/>
      <c r="U69" s="437"/>
      <c r="V69" s="312"/>
    </row>
    <row r="70" spans="1:25" ht="12" customHeight="1" thickTop="1"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06"/>
      <c r="M70" s="506"/>
    </row>
    <row r="71" spans="1:25" ht="11.25" customHeight="1"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06"/>
      <c r="M71" s="506"/>
    </row>
    <row r="72" spans="1:25" ht="11.25" customHeight="1">
      <c r="B72" s="573"/>
      <c r="C72" s="573"/>
      <c r="D72" s="573"/>
      <c r="E72" s="573"/>
      <c r="F72" s="573"/>
      <c r="G72" s="573"/>
      <c r="H72" s="573"/>
      <c r="I72" s="573"/>
      <c r="J72" s="573"/>
      <c r="K72" s="573"/>
      <c r="L72" s="506"/>
      <c r="M72" s="506"/>
    </row>
    <row r="73" spans="1:25" ht="11.25" customHeight="1">
      <c r="B73" s="573"/>
      <c r="C73" s="573"/>
      <c r="D73" s="573"/>
      <c r="E73" s="573"/>
      <c r="F73" s="573"/>
      <c r="G73" s="573"/>
      <c r="H73" s="573"/>
      <c r="I73" s="573"/>
      <c r="J73" s="573"/>
      <c r="K73" s="573"/>
      <c r="L73" s="506"/>
      <c r="M73" s="506"/>
    </row>
    <row r="74" spans="1:25">
      <c r="B74" s="573"/>
      <c r="C74" s="573"/>
      <c r="D74" s="573"/>
      <c r="E74" s="573"/>
      <c r="F74" s="573"/>
      <c r="G74" s="573"/>
      <c r="H74" s="573"/>
      <c r="I74" s="573"/>
      <c r="J74" s="573"/>
      <c r="K74" s="573"/>
    </row>
  </sheetData>
  <sheetProtection formatCells="0" insertColumns="0" insertRows="0" deleteColumns="0" deleteRows="0" selectLockedCells="1"/>
  <mergeCells count="4">
    <mergeCell ref="A11:B11"/>
    <mergeCell ref="A37:B37"/>
    <mergeCell ref="A69:B69"/>
    <mergeCell ref="B70:K74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8:AO66"/>
  <sheetViews>
    <sheetView showGridLines="0" zoomScale="90" zoomScaleNormal="90" workbookViewId="0">
      <pane ySplit="11" topLeftCell="A30" activePane="bottomLeft" state="frozen"/>
      <selection activeCell="B11" sqref="B11"/>
      <selection pane="bottomLeft" activeCell="C51" sqref="C51:C59"/>
    </sheetView>
  </sheetViews>
  <sheetFormatPr defaultRowHeight="11.25"/>
  <cols>
    <col min="1" max="1" width="4.140625" style="155" bestFit="1" customWidth="1"/>
    <col min="2" max="2" width="65.140625" style="155" customWidth="1"/>
    <col min="3" max="7" width="15.140625" style="155" customWidth="1"/>
    <col min="8" max="8" width="13.85546875" style="155" customWidth="1"/>
    <col min="9" max="10" width="11" style="155" customWidth="1"/>
    <col min="11" max="12" width="11.5703125" style="155" bestFit="1" customWidth="1"/>
    <col min="13" max="13" width="11.28515625" style="155" bestFit="1" customWidth="1"/>
    <col min="14" max="15" width="13.42578125" style="155" customWidth="1"/>
    <col min="16" max="32" width="13.140625" style="155" customWidth="1"/>
    <col min="33" max="33" width="9.140625" style="155"/>
    <col min="34" max="34" width="11" style="155" customWidth="1"/>
    <col min="35" max="16384" width="9.140625" style="155"/>
  </cols>
  <sheetData>
    <row r="8" spans="1:41" s="128" customFormat="1" ht="18.75">
      <c r="A8" s="324" t="s">
        <v>475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</row>
    <row r="9" spans="1:41" s="128" customFormat="1" ht="12" thickBot="1"/>
    <row r="10" spans="1:41" s="128" customFormat="1" ht="14.25" customHeight="1" thickTop="1" thickBot="1">
      <c r="K10" s="580" t="s">
        <v>524</v>
      </c>
      <c r="L10" s="581"/>
      <c r="M10" s="582"/>
      <c r="AI10" s="160"/>
      <c r="AJ10" s="153"/>
      <c r="AK10" s="153"/>
      <c r="AL10" s="153"/>
      <c r="AM10" s="153"/>
      <c r="AN10" s="127"/>
      <c r="AO10" s="127"/>
    </row>
    <row r="11" spans="1:41" s="128" customFormat="1" ht="36" customHeight="1" thickBot="1">
      <c r="A11" s="579" t="s">
        <v>64</v>
      </c>
      <c r="B11" s="579"/>
      <c r="C11" s="468" t="s">
        <v>557</v>
      </c>
      <c r="D11" s="468" t="s">
        <v>543</v>
      </c>
      <c r="E11" s="468" t="s">
        <v>541</v>
      </c>
      <c r="F11" s="468" t="s">
        <v>539</v>
      </c>
      <c r="G11" s="505" t="s">
        <v>532</v>
      </c>
      <c r="H11" s="505" t="s">
        <v>530</v>
      </c>
      <c r="I11" s="505" t="s">
        <v>528</v>
      </c>
      <c r="J11" s="505" t="s">
        <v>525</v>
      </c>
      <c r="K11" s="509" t="s">
        <v>514</v>
      </c>
      <c r="L11" s="468" t="s">
        <v>511</v>
      </c>
      <c r="M11" s="510" t="s">
        <v>509</v>
      </c>
      <c r="N11" s="468" t="s">
        <v>522</v>
      </c>
      <c r="O11" s="468" t="s">
        <v>523</v>
      </c>
      <c r="P11" s="447" t="s">
        <v>514</v>
      </c>
      <c r="Q11" s="447" t="s">
        <v>521</v>
      </c>
      <c r="R11" s="447" t="s">
        <v>511</v>
      </c>
      <c r="S11" s="447" t="s">
        <v>512</v>
      </c>
      <c r="T11" s="447" t="s">
        <v>509</v>
      </c>
      <c r="U11" s="251" t="s">
        <v>507</v>
      </c>
      <c r="V11" s="251" t="s">
        <v>508</v>
      </c>
      <c r="W11" s="251" t="s">
        <v>499</v>
      </c>
      <c r="X11" s="251" t="s">
        <v>505</v>
      </c>
      <c r="Y11" s="251" t="s">
        <v>497</v>
      </c>
      <c r="Z11" s="251" t="s">
        <v>498</v>
      </c>
      <c r="AA11" s="251" t="s">
        <v>495</v>
      </c>
      <c r="AB11" s="447" t="s">
        <v>490</v>
      </c>
      <c r="AC11" s="447" t="s">
        <v>492</v>
      </c>
      <c r="AD11" s="447" t="s">
        <v>477</v>
      </c>
      <c r="AE11" s="447" t="s">
        <v>478</v>
      </c>
      <c r="AF11" s="447" t="s">
        <v>310</v>
      </c>
      <c r="AG11" s="447" t="s">
        <v>354</v>
      </c>
      <c r="AH11" s="448" t="s">
        <v>311</v>
      </c>
    </row>
    <row r="12" spans="1:41" s="127" customFormat="1" ht="2.25" customHeight="1">
      <c r="C12" s="449"/>
      <c r="D12" s="449"/>
      <c r="E12" s="449"/>
      <c r="F12" s="449"/>
      <c r="K12" s="511"/>
      <c r="L12" s="512"/>
      <c r="M12" s="513"/>
      <c r="N12" s="449"/>
      <c r="O12" s="449"/>
      <c r="P12" s="449"/>
      <c r="Q12" s="449"/>
      <c r="R12" s="449"/>
      <c r="S12" s="449"/>
      <c r="T12" s="449"/>
      <c r="AB12" s="449"/>
      <c r="AC12" s="449"/>
      <c r="AD12" s="449"/>
      <c r="AE12" s="449"/>
      <c r="AF12" s="449"/>
      <c r="AG12" s="449"/>
      <c r="AH12" s="449"/>
    </row>
    <row r="13" spans="1:41" s="128" customFormat="1" ht="12.75" customHeight="1">
      <c r="A13" s="238" t="s">
        <v>4</v>
      </c>
      <c r="B13" s="239" t="s">
        <v>314</v>
      </c>
      <c r="C13" s="263">
        <v>2259459</v>
      </c>
      <c r="D13" s="263">
        <v>1514772</v>
      </c>
      <c r="E13" s="263">
        <v>921333</v>
      </c>
      <c r="F13" s="263">
        <v>438844</v>
      </c>
      <c r="G13" s="261">
        <v>1762746</v>
      </c>
      <c r="H13" s="261">
        <v>1309831</v>
      </c>
      <c r="I13" s="261">
        <v>850808</v>
      </c>
      <c r="J13" s="261">
        <v>398172</v>
      </c>
      <c r="K13" s="514">
        <v>1086160</v>
      </c>
      <c r="L13" s="515">
        <v>716346</v>
      </c>
      <c r="M13" s="516">
        <v>359864</v>
      </c>
      <c r="N13" s="263">
        <v>1431109</v>
      </c>
      <c r="O13" s="263">
        <f>+N13-P13</f>
        <v>344949</v>
      </c>
      <c r="P13" s="263">
        <v>1086160</v>
      </c>
      <c r="Q13" s="263">
        <v>369814</v>
      </c>
      <c r="R13" s="263">
        <v>716346</v>
      </c>
      <c r="S13" s="263">
        <v>356482</v>
      </c>
      <c r="T13" s="263">
        <v>359864</v>
      </c>
      <c r="U13" s="261">
        <v>1419767</v>
      </c>
      <c r="V13" s="261">
        <v>362123</v>
      </c>
      <c r="W13" s="261">
        <v>1057644</v>
      </c>
      <c r="X13" s="261">
        <v>396211</v>
      </c>
      <c r="Y13" s="261">
        <v>661433</v>
      </c>
      <c r="Z13" s="261">
        <f>+W13-AA13</f>
        <v>726770</v>
      </c>
      <c r="AA13" s="261">
        <v>330874</v>
      </c>
      <c r="AB13" s="263">
        <v>1375925</v>
      </c>
      <c r="AC13" s="263">
        <v>305070</v>
      </c>
      <c r="AD13" s="263">
        <v>1070855</v>
      </c>
      <c r="AE13" s="263">
        <v>367035</v>
      </c>
      <c r="AF13" s="263">
        <v>703820</v>
      </c>
      <c r="AG13" s="263">
        <v>337279</v>
      </c>
      <c r="AH13" s="263">
        <v>366541</v>
      </c>
      <c r="AI13" s="261"/>
      <c r="AJ13" s="261"/>
      <c r="AK13" s="261"/>
    </row>
    <row r="14" spans="1:41" s="128" customFormat="1">
      <c r="A14" s="238" t="s">
        <v>6</v>
      </c>
      <c r="B14" s="239" t="s">
        <v>315</v>
      </c>
      <c r="C14" s="263">
        <v>-433566</v>
      </c>
      <c r="D14" s="263">
        <v>-254342</v>
      </c>
      <c r="E14" s="263">
        <v>-135884</v>
      </c>
      <c r="F14" s="263">
        <v>-62415</v>
      </c>
      <c r="G14" s="261">
        <v>-257384</v>
      </c>
      <c r="H14" s="261">
        <v>-190412</v>
      </c>
      <c r="I14" s="261">
        <v>-122486</v>
      </c>
      <c r="J14" s="261">
        <v>-54659</v>
      </c>
      <c r="K14" s="514">
        <v>-142417</v>
      </c>
      <c r="L14" s="515">
        <v>-98095</v>
      </c>
      <c r="M14" s="516">
        <v>-51893</v>
      </c>
      <c r="N14" s="263">
        <v>-192233</v>
      </c>
      <c r="O14" s="263">
        <f t="shared" ref="O14:O59" si="0">+N14-P14</f>
        <v>-49816</v>
      </c>
      <c r="P14" s="263">
        <v>-142417</v>
      </c>
      <c r="Q14" s="263">
        <v>-44322</v>
      </c>
      <c r="R14" s="263">
        <v>-98095</v>
      </c>
      <c r="S14" s="263">
        <v>-46202</v>
      </c>
      <c r="T14" s="263">
        <v>-51893</v>
      </c>
      <c r="U14" s="261">
        <v>-255228</v>
      </c>
      <c r="V14" s="261">
        <v>-59677</v>
      </c>
      <c r="W14" s="261">
        <v>-195551</v>
      </c>
      <c r="X14" s="261">
        <v>-80302</v>
      </c>
      <c r="Y14" s="261">
        <v>-115249</v>
      </c>
      <c r="Z14" s="261">
        <f t="shared" ref="Z14:Z59" si="1">+W14-AA14</f>
        <v>-138573</v>
      </c>
      <c r="AA14" s="261">
        <v>-56978</v>
      </c>
      <c r="AB14" s="263">
        <v>-253488</v>
      </c>
      <c r="AC14" s="263">
        <v>-32725</v>
      </c>
      <c r="AD14" s="263">
        <v>-220763</v>
      </c>
      <c r="AE14" s="263">
        <v>-90445</v>
      </c>
      <c r="AF14" s="263">
        <v>-130318</v>
      </c>
      <c r="AG14" s="263">
        <v>-57011</v>
      </c>
      <c r="AH14" s="263">
        <v>-73307</v>
      </c>
      <c r="AI14" s="261"/>
      <c r="AJ14" s="261"/>
      <c r="AK14" s="261"/>
    </row>
    <row r="15" spans="1:41" s="128" customFormat="1" ht="12.75" customHeight="1">
      <c r="A15" s="240" t="s">
        <v>8</v>
      </c>
      <c r="B15" s="241" t="s">
        <v>68</v>
      </c>
      <c r="C15" s="450">
        <v>1825893</v>
      </c>
      <c r="D15" s="450">
        <v>1260430</v>
      </c>
      <c r="E15" s="450">
        <v>785449</v>
      </c>
      <c r="F15" s="450">
        <v>376429</v>
      </c>
      <c r="G15" s="309">
        <v>1505362</v>
      </c>
      <c r="H15" s="309">
        <v>1119419</v>
      </c>
      <c r="I15" s="309">
        <v>728322</v>
      </c>
      <c r="J15" s="309">
        <v>343513</v>
      </c>
      <c r="K15" s="517">
        <v>943743</v>
      </c>
      <c r="L15" s="518">
        <v>618251</v>
      </c>
      <c r="M15" s="519">
        <v>307971</v>
      </c>
      <c r="N15" s="450">
        <v>1238876</v>
      </c>
      <c r="O15" s="450">
        <f t="shared" si="0"/>
        <v>295133</v>
      </c>
      <c r="P15" s="450">
        <v>943743</v>
      </c>
      <c r="Q15" s="450">
        <v>325492</v>
      </c>
      <c r="R15" s="450">
        <v>618251</v>
      </c>
      <c r="S15" s="450">
        <v>310280</v>
      </c>
      <c r="T15" s="450">
        <v>307971</v>
      </c>
      <c r="U15" s="309">
        <v>1164539</v>
      </c>
      <c r="V15" s="309">
        <v>302446</v>
      </c>
      <c r="W15" s="309">
        <v>862093</v>
      </c>
      <c r="X15" s="309">
        <v>315909</v>
      </c>
      <c r="Y15" s="309">
        <v>546184</v>
      </c>
      <c r="Z15" s="309">
        <f t="shared" si="1"/>
        <v>588197</v>
      </c>
      <c r="AA15" s="309">
        <v>273896</v>
      </c>
      <c r="AB15" s="450">
        <v>1122437</v>
      </c>
      <c r="AC15" s="450">
        <v>272345</v>
      </c>
      <c r="AD15" s="450">
        <v>850092</v>
      </c>
      <c r="AE15" s="450">
        <v>276590</v>
      </c>
      <c r="AF15" s="450">
        <v>573502</v>
      </c>
      <c r="AG15" s="450">
        <v>280268</v>
      </c>
      <c r="AH15" s="450">
        <v>293234</v>
      </c>
      <c r="AI15" s="261"/>
      <c r="AJ15" s="261"/>
      <c r="AK15" s="261"/>
    </row>
    <row r="16" spans="1:41" s="128" customFormat="1">
      <c r="A16" s="238" t="s">
        <v>9</v>
      </c>
      <c r="B16" s="239" t="s">
        <v>316</v>
      </c>
      <c r="C16" s="263">
        <v>2116710</v>
      </c>
      <c r="D16" s="263">
        <v>1557714</v>
      </c>
      <c r="E16" s="263">
        <v>1008292</v>
      </c>
      <c r="F16" s="263">
        <v>493696</v>
      </c>
      <c r="G16" s="261">
        <v>1845386</v>
      </c>
      <c r="H16" s="261">
        <v>1322314</v>
      </c>
      <c r="I16" s="261">
        <v>832445</v>
      </c>
      <c r="J16" s="261">
        <v>375117</v>
      </c>
      <c r="K16" s="514">
        <v>902370</v>
      </c>
      <c r="L16" s="515">
        <v>596441</v>
      </c>
      <c r="M16" s="516">
        <v>309431</v>
      </c>
      <c r="N16" s="263">
        <v>1246875</v>
      </c>
      <c r="O16" s="263">
        <f t="shared" si="0"/>
        <v>344505</v>
      </c>
      <c r="P16" s="263">
        <v>902370</v>
      </c>
      <c r="Q16" s="263">
        <v>305929</v>
      </c>
      <c r="R16" s="263">
        <v>596441</v>
      </c>
      <c r="S16" s="263">
        <v>287010</v>
      </c>
      <c r="T16" s="263">
        <v>309431</v>
      </c>
      <c r="U16" s="261">
        <v>1043000</v>
      </c>
      <c r="V16" s="261">
        <v>322921</v>
      </c>
      <c r="W16" s="261">
        <v>720079</v>
      </c>
      <c r="X16" s="261">
        <v>313964</v>
      </c>
      <c r="Y16" s="261">
        <v>406115</v>
      </c>
      <c r="Z16" s="261">
        <f t="shared" si="1"/>
        <v>518606</v>
      </c>
      <c r="AA16" s="261">
        <v>201473</v>
      </c>
      <c r="AB16" s="263">
        <v>812147</v>
      </c>
      <c r="AC16" s="263">
        <v>208495</v>
      </c>
      <c r="AD16" s="263">
        <v>603652</v>
      </c>
      <c r="AE16" s="263">
        <v>196944</v>
      </c>
      <c r="AF16" s="263">
        <v>406708</v>
      </c>
      <c r="AG16" s="263">
        <v>200061</v>
      </c>
      <c r="AH16" s="263">
        <v>206647</v>
      </c>
      <c r="AI16" s="261"/>
      <c r="AJ16" s="261"/>
      <c r="AK16" s="261"/>
    </row>
    <row r="17" spans="1:37" s="128" customFormat="1">
      <c r="A17" s="238" t="s">
        <v>11</v>
      </c>
      <c r="B17" s="239" t="s">
        <v>317</v>
      </c>
      <c r="C17" s="263">
        <v>-194910</v>
      </c>
      <c r="D17" s="263">
        <v>-154398</v>
      </c>
      <c r="E17" s="263">
        <v>-106457</v>
      </c>
      <c r="F17" s="263">
        <v>-52590</v>
      </c>
      <c r="G17" s="261">
        <v>-203811</v>
      </c>
      <c r="H17" s="261">
        <v>-149905</v>
      </c>
      <c r="I17" s="261">
        <v>-98487</v>
      </c>
      <c r="J17" s="261">
        <v>-46985</v>
      </c>
      <c r="K17" s="514">
        <v>-127546</v>
      </c>
      <c r="L17" s="515">
        <v>-83744</v>
      </c>
      <c r="M17" s="516">
        <v>-41836</v>
      </c>
      <c r="N17" s="263">
        <v>-174361</v>
      </c>
      <c r="O17" s="263">
        <f t="shared" si="0"/>
        <v>-46815</v>
      </c>
      <c r="P17" s="263">
        <v>-127546</v>
      </c>
      <c r="Q17" s="263">
        <v>-43802</v>
      </c>
      <c r="R17" s="263">
        <v>-83744</v>
      </c>
      <c r="S17" s="263">
        <v>-41908</v>
      </c>
      <c r="T17" s="263">
        <v>-41836</v>
      </c>
      <c r="U17" s="261">
        <v>-111050</v>
      </c>
      <c r="V17" s="261">
        <v>-47041</v>
      </c>
      <c r="W17" s="261">
        <v>-64009</v>
      </c>
      <c r="X17" s="261">
        <v>-45648</v>
      </c>
      <c r="Y17" s="261">
        <v>-18361</v>
      </c>
      <c r="Z17" s="261">
        <f t="shared" si="1"/>
        <v>-55080</v>
      </c>
      <c r="AA17" s="261">
        <v>-8929</v>
      </c>
      <c r="AB17" s="263">
        <v>-35882</v>
      </c>
      <c r="AC17" s="263">
        <v>-9311</v>
      </c>
      <c r="AD17" s="263">
        <v>-26571</v>
      </c>
      <c r="AE17" s="263">
        <v>-8919</v>
      </c>
      <c r="AF17" s="263">
        <v>-17652</v>
      </c>
      <c r="AG17" s="263">
        <v>-9125</v>
      </c>
      <c r="AH17" s="263">
        <v>-8527</v>
      </c>
      <c r="AI17" s="261"/>
      <c r="AJ17" s="261"/>
      <c r="AK17" s="261"/>
    </row>
    <row r="18" spans="1:37" s="128" customFormat="1">
      <c r="A18" s="240" t="s">
        <v>13</v>
      </c>
      <c r="B18" s="241" t="s">
        <v>71</v>
      </c>
      <c r="C18" s="450">
        <v>1921800</v>
      </c>
      <c r="D18" s="450">
        <v>1403316</v>
      </c>
      <c r="E18" s="450">
        <v>901835</v>
      </c>
      <c r="F18" s="450">
        <v>441106</v>
      </c>
      <c r="G18" s="309">
        <v>1641575</v>
      </c>
      <c r="H18" s="309">
        <v>1172409</v>
      </c>
      <c r="I18" s="309">
        <v>733958</v>
      </c>
      <c r="J18" s="309">
        <v>328132</v>
      </c>
      <c r="K18" s="517">
        <v>774824</v>
      </c>
      <c r="L18" s="518">
        <v>512697</v>
      </c>
      <c r="M18" s="519">
        <v>267595</v>
      </c>
      <c r="N18" s="450">
        <v>1072514</v>
      </c>
      <c r="O18" s="450">
        <f t="shared" si="0"/>
        <v>297690</v>
      </c>
      <c r="P18" s="450">
        <v>774824</v>
      </c>
      <c r="Q18" s="450">
        <v>262127</v>
      </c>
      <c r="R18" s="450">
        <v>512697</v>
      </c>
      <c r="S18" s="450">
        <v>245102</v>
      </c>
      <c r="T18" s="450">
        <v>267595</v>
      </c>
      <c r="U18" s="309">
        <v>931950</v>
      </c>
      <c r="V18" s="309">
        <v>275880</v>
      </c>
      <c r="W18" s="309">
        <v>656070</v>
      </c>
      <c r="X18" s="309">
        <v>268316</v>
      </c>
      <c r="Y18" s="309">
        <v>387754</v>
      </c>
      <c r="Z18" s="309">
        <f t="shared" si="1"/>
        <v>463526</v>
      </c>
      <c r="AA18" s="309">
        <v>192544</v>
      </c>
      <c r="AB18" s="450">
        <v>776265</v>
      </c>
      <c r="AC18" s="450">
        <v>199184</v>
      </c>
      <c r="AD18" s="450">
        <v>577081</v>
      </c>
      <c r="AE18" s="450">
        <v>188025</v>
      </c>
      <c r="AF18" s="450">
        <v>389056</v>
      </c>
      <c r="AG18" s="450">
        <v>190936</v>
      </c>
      <c r="AH18" s="450">
        <v>198120</v>
      </c>
      <c r="AI18" s="261"/>
      <c r="AJ18" s="261"/>
      <c r="AK18" s="261"/>
    </row>
    <row r="19" spans="1:37" s="128" customFormat="1">
      <c r="A19" s="238" t="s">
        <v>15</v>
      </c>
      <c r="B19" s="242" t="s">
        <v>318</v>
      </c>
      <c r="C19" s="263">
        <v>22124</v>
      </c>
      <c r="D19" s="263">
        <v>19192</v>
      </c>
      <c r="E19" s="263">
        <v>15883</v>
      </c>
      <c r="F19" s="263">
        <v>286</v>
      </c>
      <c r="G19" s="261">
        <v>20084</v>
      </c>
      <c r="H19" s="261">
        <v>14624</v>
      </c>
      <c r="I19" s="261">
        <v>13947</v>
      </c>
      <c r="J19" s="261">
        <v>1678</v>
      </c>
      <c r="K19" s="514">
        <v>17393</v>
      </c>
      <c r="L19" s="515">
        <v>12843</v>
      </c>
      <c r="M19" s="516">
        <v>809</v>
      </c>
      <c r="N19" s="263">
        <v>18492</v>
      </c>
      <c r="O19" s="263">
        <f t="shared" si="0"/>
        <v>1099</v>
      </c>
      <c r="P19" s="263">
        <v>17393</v>
      </c>
      <c r="Q19" s="263">
        <v>4550</v>
      </c>
      <c r="R19" s="263">
        <v>12843</v>
      </c>
      <c r="S19" s="263">
        <v>12034</v>
      </c>
      <c r="T19" s="263">
        <v>809</v>
      </c>
      <c r="U19" s="261">
        <v>14101</v>
      </c>
      <c r="V19" s="261">
        <v>451</v>
      </c>
      <c r="W19" s="261">
        <v>13650</v>
      </c>
      <c r="X19" s="261">
        <v>3424</v>
      </c>
      <c r="Y19" s="261">
        <v>10226</v>
      </c>
      <c r="Z19" s="261">
        <f t="shared" si="1"/>
        <v>13111</v>
      </c>
      <c r="AA19" s="261">
        <v>539</v>
      </c>
      <c r="AB19" s="263">
        <v>34339</v>
      </c>
      <c r="AC19" s="263">
        <v>20553</v>
      </c>
      <c r="AD19" s="263">
        <v>13786</v>
      </c>
      <c r="AE19" s="263">
        <v>325</v>
      </c>
      <c r="AF19" s="263">
        <v>13461</v>
      </c>
      <c r="AG19" s="263">
        <v>12877</v>
      </c>
      <c r="AH19" s="263">
        <v>584</v>
      </c>
      <c r="AI19" s="261"/>
      <c r="AJ19" s="261"/>
      <c r="AK19" s="261"/>
    </row>
    <row r="20" spans="1:37" s="128" customFormat="1">
      <c r="A20" s="238" t="s">
        <v>17</v>
      </c>
      <c r="B20" s="239" t="s">
        <v>319</v>
      </c>
      <c r="C20" s="263">
        <v>78246</v>
      </c>
      <c r="D20" s="263">
        <v>45166</v>
      </c>
      <c r="E20" s="263">
        <v>56240</v>
      </c>
      <c r="F20" s="263">
        <v>44266</v>
      </c>
      <c r="G20" s="261">
        <v>67491</v>
      </c>
      <c r="H20" s="261">
        <v>47078</v>
      </c>
      <c r="I20" s="261">
        <v>37951</v>
      </c>
      <c r="J20" s="261">
        <v>28097</v>
      </c>
      <c r="K20" s="514">
        <v>-15796</v>
      </c>
      <c r="L20" s="515">
        <v>-16385</v>
      </c>
      <c r="M20" s="516">
        <v>-21287</v>
      </c>
      <c r="N20" s="263">
        <v>-14220</v>
      </c>
      <c r="O20" s="263">
        <f t="shared" si="0"/>
        <v>1576</v>
      </c>
      <c r="P20" s="263">
        <v>-15796</v>
      </c>
      <c r="Q20" s="263">
        <v>589</v>
      </c>
      <c r="R20" s="263">
        <v>-16385</v>
      </c>
      <c r="S20" s="263">
        <v>4902</v>
      </c>
      <c r="T20" s="263">
        <v>-21287</v>
      </c>
      <c r="U20" s="261">
        <v>180</v>
      </c>
      <c r="V20" s="261">
        <v>23734</v>
      </c>
      <c r="W20" s="261">
        <v>-23554</v>
      </c>
      <c r="X20" s="261">
        <v>-5558</v>
      </c>
      <c r="Y20" s="261">
        <v>-17996</v>
      </c>
      <c r="Z20" s="261">
        <f t="shared" si="1"/>
        <v>-27306</v>
      </c>
      <c r="AA20" s="261">
        <v>3752</v>
      </c>
      <c r="AB20" s="263">
        <v>1812</v>
      </c>
      <c r="AC20" s="263">
        <v>-23405</v>
      </c>
      <c r="AD20" s="263">
        <v>25217</v>
      </c>
      <c r="AE20" s="263">
        <v>8735</v>
      </c>
      <c r="AF20" s="263">
        <v>16482</v>
      </c>
      <c r="AG20" s="263">
        <v>17328</v>
      </c>
      <c r="AH20" s="263">
        <v>-846</v>
      </c>
      <c r="AI20" s="261"/>
      <c r="AJ20" s="261"/>
      <c r="AK20" s="261"/>
    </row>
    <row r="21" spans="1:37" s="128" customFormat="1">
      <c r="A21" s="238" t="s">
        <v>41</v>
      </c>
      <c r="B21" s="239" t="s">
        <v>74</v>
      </c>
      <c r="C21" s="263">
        <v>-691</v>
      </c>
      <c r="D21" s="263">
        <v>2298</v>
      </c>
      <c r="E21" s="263">
        <v>525</v>
      </c>
      <c r="F21" s="263">
        <v>-927</v>
      </c>
      <c r="G21" s="261">
        <v>-2120</v>
      </c>
      <c r="H21" s="261">
        <v>-1795</v>
      </c>
      <c r="I21" s="261">
        <v>-1221</v>
      </c>
      <c r="J21" s="261">
        <v>-1172</v>
      </c>
      <c r="K21" s="514">
        <v>-2522</v>
      </c>
      <c r="L21" s="515">
        <v>-5012</v>
      </c>
      <c r="M21" s="516">
        <v>-8567</v>
      </c>
      <c r="N21" s="263">
        <v>-653</v>
      </c>
      <c r="O21" s="263">
        <f t="shared" si="0"/>
        <v>1869</v>
      </c>
      <c r="P21" s="263">
        <v>-2522</v>
      </c>
      <c r="Q21" s="263">
        <v>2490</v>
      </c>
      <c r="R21" s="263">
        <v>-5012</v>
      </c>
      <c r="S21" s="263">
        <v>3555</v>
      </c>
      <c r="T21" s="263">
        <v>-8567</v>
      </c>
      <c r="U21" s="261">
        <v>-1546</v>
      </c>
      <c r="V21" s="261">
        <v>2632</v>
      </c>
      <c r="W21" s="261">
        <v>-4178</v>
      </c>
      <c r="X21" s="261">
        <v>-2742</v>
      </c>
      <c r="Y21" s="261">
        <v>-1436</v>
      </c>
      <c r="Z21" s="261">
        <f t="shared" si="1"/>
        <v>-2732</v>
      </c>
      <c r="AA21" s="261">
        <v>-1446</v>
      </c>
      <c r="AB21" s="263">
        <v>1621</v>
      </c>
      <c r="AC21" s="263">
        <v>-371</v>
      </c>
      <c r="AD21" s="263">
        <v>1992</v>
      </c>
      <c r="AE21" s="263">
        <v>-418</v>
      </c>
      <c r="AF21" s="263">
        <v>2410</v>
      </c>
      <c r="AG21" s="263">
        <v>1961</v>
      </c>
      <c r="AH21" s="263">
        <v>449</v>
      </c>
      <c r="AI21" s="261"/>
      <c r="AJ21" s="261"/>
      <c r="AK21" s="261"/>
    </row>
    <row r="22" spans="1:37" s="128" customFormat="1">
      <c r="A22" s="238" t="s">
        <v>19</v>
      </c>
      <c r="B22" s="239" t="s">
        <v>320</v>
      </c>
      <c r="C22" s="263">
        <v>76815</v>
      </c>
      <c r="D22" s="263">
        <v>64325</v>
      </c>
      <c r="E22" s="263">
        <v>19121</v>
      </c>
      <c r="F22" s="263">
        <v>5596</v>
      </c>
      <c r="G22" s="261">
        <v>100733</v>
      </c>
      <c r="H22" s="261">
        <v>87826</v>
      </c>
      <c r="I22" s="261">
        <v>47648</v>
      </c>
      <c r="J22" s="261">
        <v>40583</v>
      </c>
      <c r="K22" s="514">
        <v>136059</v>
      </c>
      <c r="L22" s="515">
        <v>96054</v>
      </c>
      <c r="M22" s="516">
        <v>69327</v>
      </c>
      <c r="N22" s="263">
        <v>141182</v>
      </c>
      <c r="O22" s="263">
        <f t="shared" si="0"/>
        <v>5123</v>
      </c>
      <c r="P22" s="263">
        <v>136059</v>
      </c>
      <c r="Q22" s="263">
        <v>40005</v>
      </c>
      <c r="R22" s="263">
        <v>96054</v>
      </c>
      <c r="S22" s="263">
        <v>26727</v>
      </c>
      <c r="T22" s="263">
        <v>69327</v>
      </c>
      <c r="U22" s="261">
        <v>116600</v>
      </c>
      <c r="V22" s="261">
        <v>6395</v>
      </c>
      <c r="W22" s="261">
        <v>110205</v>
      </c>
      <c r="X22" s="261">
        <v>59122</v>
      </c>
      <c r="Y22" s="261">
        <v>51083</v>
      </c>
      <c r="Z22" s="261">
        <f t="shared" si="1"/>
        <v>91090</v>
      </c>
      <c r="AA22" s="261">
        <v>19115</v>
      </c>
      <c r="AB22" s="263">
        <v>91925</v>
      </c>
      <c r="AC22" s="263">
        <v>-60884</v>
      </c>
      <c r="AD22" s="263">
        <v>152809</v>
      </c>
      <c r="AE22" s="263">
        <v>4831</v>
      </c>
      <c r="AF22" s="263">
        <v>147978</v>
      </c>
      <c r="AG22" s="263">
        <v>4073</v>
      </c>
      <c r="AH22" s="263">
        <v>143905</v>
      </c>
      <c r="AI22" s="261"/>
      <c r="AJ22" s="261"/>
      <c r="AK22" s="261"/>
    </row>
    <row r="23" spans="1:37" s="128" customFormat="1">
      <c r="A23" s="238"/>
      <c r="B23" s="239" t="s">
        <v>321</v>
      </c>
      <c r="C23" s="263">
        <v>65728</v>
      </c>
      <c r="D23" s="263">
        <v>47383</v>
      </c>
      <c r="E23" s="263">
        <v>16117</v>
      </c>
      <c r="F23" s="263">
        <v>3632</v>
      </c>
      <c r="G23" s="261">
        <v>85712</v>
      </c>
      <c r="H23" s="261">
        <v>75465</v>
      </c>
      <c r="I23" s="261">
        <v>38415</v>
      </c>
      <c r="J23" s="261">
        <v>35867</v>
      </c>
      <c r="K23" s="514">
        <v>127262</v>
      </c>
      <c r="L23" s="515">
        <v>90656</v>
      </c>
      <c r="M23" s="516">
        <v>68468</v>
      </c>
      <c r="N23" s="263">
        <v>130513</v>
      </c>
      <c r="O23" s="263">
        <f t="shared" si="0"/>
        <v>3251</v>
      </c>
      <c r="P23" s="263">
        <v>127262</v>
      </c>
      <c r="Q23" s="263">
        <v>36606</v>
      </c>
      <c r="R23" s="263">
        <v>90656</v>
      </c>
      <c r="S23" s="263">
        <v>22188</v>
      </c>
      <c r="T23" s="263">
        <v>68468</v>
      </c>
      <c r="U23" s="261">
        <v>38710</v>
      </c>
      <c r="V23" s="261">
        <v>-748</v>
      </c>
      <c r="W23" s="261">
        <v>39458</v>
      </c>
      <c r="X23" s="261">
        <v>13722</v>
      </c>
      <c r="Y23" s="261">
        <v>25736</v>
      </c>
      <c r="Z23" s="261">
        <f t="shared" si="1"/>
        <v>27078</v>
      </c>
      <c r="AA23" s="261">
        <v>12380</v>
      </c>
      <c r="AB23" s="263">
        <v>-77645</v>
      </c>
      <c r="AC23" s="263">
        <v>-65730</v>
      </c>
      <c r="AD23" s="263">
        <v>-11915</v>
      </c>
      <c r="AE23" s="263">
        <v>-468</v>
      </c>
      <c r="AF23" s="263">
        <v>-11447</v>
      </c>
      <c r="AG23" s="263">
        <v>-8780</v>
      </c>
      <c r="AH23" s="263">
        <v>-2667</v>
      </c>
      <c r="AI23" s="261"/>
      <c r="AJ23" s="261"/>
      <c r="AK23" s="261"/>
    </row>
    <row r="24" spans="1:37" s="128" customFormat="1" ht="12.75" customHeight="1">
      <c r="A24" s="238"/>
      <c r="B24" s="239" t="s">
        <v>328</v>
      </c>
      <c r="C24" s="263">
        <v>4254</v>
      </c>
      <c r="D24" s="263">
        <v>3965</v>
      </c>
      <c r="E24" s="263">
        <v>2761</v>
      </c>
      <c r="F24" s="263">
        <v>1764</v>
      </c>
      <c r="G24" s="261">
        <v>15488</v>
      </c>
      <c r="H24" s="261">
        <v>12817</v>
      </c>
      <c r="I24" s="261">
        <v>9676</v>
      </c>
      <c r="J24" s="261">
        <v>5108</v>
      </c>
      <c r="K24" s="514">
        <v>8348</v>
      </c>
      <c r="L24" s="515">
        <v>4542</v>
      </c>
      <c r="M24" s="516">
        <v>715</v>
      </c>
      <c r="N24" s="263">
        <v>10356</v>
      </c>
      <c r="O24" s="263">
        <f t="shared" si="0"/>
        <v>2008</v>
      </c>
      <c r="P24" s="263">
        <v>8348</v>
      </c>
      <c r="Q24" s="263">
        <v>3806</v>
      </c>
      <c r="R24" s="263">
        <v>4542</v>
      </c>
      <c r="S24" s="263">
        <v>3827</v>
      </c>
      <c r="T24" s="263">
        <v>715</v>
      </c>
      <c r="U24" s="261">
        <v>77664</v>
      </c>
      <c r="V24" s="261">
        <v>7353</v>
      </c>
      <c r="W24" s="261">
        <v>70311</v>
      </c>
      <c r="X24" s="261">
        <v>45331</v>
      </c>
      <c r="Y24" s="261">
        <v>24980</v>
      </c>
      <c r="Z24" s="261">
        <f t="shared" si="1"/>
        <v>63789</v>
      </c>
      <c r="AA24" s="261">
        <v>6522</v>
      </c>
      <c r="AB24" s="263">
        <v>168662</v>
      </c>
      <c r="AC24" s="263">
        <v>4210</v>
      </c>
      <c r="AD24" s="263">
        <v>164452</v>
      </c>
      <c r="AE24" s="263">
        <v>5197</v>
      </c>
      <c r="AF24" s="263">
        <v>159255</v>
      </c>
      <c r="AG24" s="263">
        <v>12787</v>
      </c>
      <c r="AH24" s="263">
        <v>146468</v>
      </c>
      <c r="AI24" s="261"/>
      <c r="AJ24" s="261"/>
      <c r="AK24" s="261"/>
    </row>
    <row r="25" spans="1:37" s="128" customFormat="1">
      <c r="A25" s="238"/>
      <c r="B25" s="239" t="s">
        <v>322</v>
      </c>
      <c r="C25" s="263">
        <v>6833</v>
      </c>
      <c r="D25" s="263">
        <v>12977</v>
      </c>
      <c r="E25" s="263">
        <v>243</v>
      </c>
      <c r="F25" s="263">
        <v>200</v>
      </c>
      <c r="G25" s="261">
        <v>-467</v>
      </c>
      <c r="H25" s="261">
        <v>-456</v>
      </c>
      <c r="I25" s="261">
        <v>-443</v>
      </c>
      <c r="J25" s="261">
        <v>-392</v>
      </c>
      <c r="K25" s="514">
        <v>449</v>
      </c>
      <c r="L25" s="515">
        <v>856</v>
      </c>
      <c r="M25" s="516">
        <v>144</v>
      </c>
      <c r="N25" s="263">
        <v>313</v>
      </c>
      <c r="O25" s="263">
        <f t="shared" si="0"/>
        <v>-136</v>
      </c>
      <c r="P25" s="263">
        <v>449</v>
      </c>
      <c r="Q25" s="263">
        <v>-407</v>
      </c>
      <c r="R25" s="263">
        <v>856</v>
      </c>
      <c r="S25" s="263">
        <v>712</v>
      </c>
      <c r="T25" s="263">
        <v>144</v>
      </c>
      <c r="U25" s="261">
        <v>226</v>
      </c>
      <c r="V25" s="261">
        <v>-210</v>
      </c>
      <c r="W25" s="261">
        <v>436</v>
      </c>
      <c r="X25" s="261">
        <v>69</v>
      </c>
      <c r="Y25" s="261">
        <v>367</v>
      </c>
      <c r="Z25" s="261">
        <f t="shared" si="1"/>
        <v>223</v>
      </c>
      <c r="AA25" s="261">
        <v>213</v>
      </c>
      <c r="AB25" s="263">
        <v>908</v>
      </c>
      <c r="AC25" s="263">
        <v>636</v>
      </c>
      <c r="AD25" s="263">
        <v>272</v>
      </c>
      <c r="AE25" s="263">
        <v>102</v>
      </c>
      <c r="AF25" s="263">
        <v>170</v>
      </c>
      <c r="AG25" s="263">
        <v>66</v>
      </c>
      <c r="AH25" s="263">
        <v>104</v>
      </c>
      <c r="AI25" s="261"/>
      <c r="AJ25" s="261"/>
      <c r="AK25" s="261"/>
    </row>
    <row r="26" spans="1:37" s="128" customFormat="1" ht="24" customHeight="1">
      <c r="A26" s="243" t="s">
        <v>44</v>
      </c>
      <c r="B26" s="244" t="s">
        <v>323</v>
      </c>
      <c r="C26" s="263">
        <v>5632</v>
      </c>
      <c r="D26" s="263">
        <v>19656</v>
      </c>
      <c r="E26" s="263">
        <v>20644</v>
      </c>
      <c r="F26" s="263">
        <v>19457</v>
      </c>
      <c r="G26" s="261">
        <v>30127</v>
      </c>
      <c r="H26" s="261">
        <v>39501</v>
      </c>
      <c r="I26" s="261">
        <v>35334</v>
      </c>
      <c r="J26" s="261">
        <v>8733</v>
      </c>
      <c r="K26" s="514">
        <v>-22152</v>
      </c>
      <c r="L26" s="515">
        <v>-22183</v>
      </c>
      <c r="M26" s="516">
        <v>-33831</v>
      </c>
      <c r="N26" s="263">
        <v>11856</v>
      </c>
      <c r="O26" s="263">
        <f t="shared" si="0"/>
        <v>34008</v>
      </c>
      <c r="P26" s="263">
        <v>-22152</v>
      </c>
      <c r="Q26" s="263">
        <v>31</v>
      </c>
      <c r="R26" s="263">
        <v>-22183</v>
      </c>
      <c r="S26" s="263">
        <v>11648</v>
      </c>
      <c r="T26" s="263">
        <v>-33831</v>
      </c>
      <c r="U26" s="261">
        <v>-1241</v>
      </c>
      <c r="V26" s="261">
        <v>4046</v>
      </c>
      <c r="W26" s="261">
        <v>-5287</v>
      </c>
      <c r="X26" s="261">
        <v>-1101</v>
      </c>
      <c r="Y26" s="261">
        <v>-4186</v>
      </c>
      <c r="Z26" s="261">
        <f t="shared" si="1"/>
        <v>-5928</v>
      </c>
      <c r="AA26" s="261">
        <v>641</v>
      </c>
      <c r="AB26" s="263">
        <v>8664</v>
      </c>
      <c r="AC26" s="263">
        <v>-2262</v>
      </c>
      <c r="AD26" s="263">
        <v>10926</v>
      </c>
      <c r="AE26" s="263">
        <v>7731</v>
      </c>
      <c r="AF26" s="263">
        <v>3195</v>
      </c>
      <c r="AG26" s="263">
        <v>-6931</v>
      </c>
      <c r="AH26" s="263">
        <v>10126</v>
      </c>
      <c r="AI26" s="261"/>
      <c r="AJ26" s="261"/>
      <c r="AK26" s="261"/>
    </row>
    <row r="27" spans="1:37" s="128" customFormat="1">
      <c r="A27" s="238"/>
      <c r="B27" s="239" t="s">
        <v>324</v>
      </c>
      <c r="C27" s="263">
        <v>66978</v>
      </c>
      <c r="D27" s="263">
        <v>73252</v>
      </c>
      <c r="E27" s="263">
        <v>57144</v>
      </c>
      <c r="F27" s="263">
        <v>29965</v>
      </c>
      <c r="G27" s="261">
        <v>1576</v>
      </c>
      <c r="H27" s="261">
        <v>1298</v>
      </c>
      <c r="I27" s="261">
        <v>771</v>
      </c>
      <c r="J27" s="261">
        <v>459</v>
      </c>
      <c r="K27" s="514">
        <v>-4166</v>
      </c>
      <c r="L27" s="515">
        <v>-3866</v>
      </c>
      <c r="M27" s="516">
        <v>-4673</v>
      </c>
      <c r="N27" s="263">
        <v>-3683</v>
      </c>
      <c r="O27" s="263">
        <f t="shared" si="0"/>
        <v>483</v>
      </c>
      <c r="P27" s="263">
        <v>-4166</v>
      </c>
      <c r="Q27" s="263">
        <v>-300</v>
      </c>
      <c r="R27" s="263">
        <v>-3866</v>
      </c>
      <c r="S27" s="263">
        <v>807</v>
      </c>
      <c r="T27" s="263">
        <v>-4673</v>
      </c>
      <c r="U27" s="261">
        <v>-8436</v>
      </c>
      <c r="V27" s="261">
        <v>-1471</v>
      </c>
      <c r="W27" s="261">
        <v>-6965</v>
      </c>
      <c r="X27" s="261">
        <v>-8567</v>
      </c>
      <c r="Y27" s="261">
        <v>1602</v>
      </c>
      <c r="Z27" s="261">
        <f t="shared" si="1"/>
        <v>-7538</v>
      </c>
      <c r="AA27" s="261">
        <v>573</v>
      </c>
      <c r="AB27" s="263">
        <v>-4378</v>
      </c>
      <c r="AC27" s="263">
        <v>632</v>
      </c>
      <c r="AD27" s="263">
        <v>-5010</v>
      </c>
      <c r="AE27" s="263">
        <v>-2067</v>
      </c>
      <c r="AF27" s="263">
        <v>-2943</v>
      </c>
      <c r="AG27" s="263">
        <v>-4152</v>
      </c>
      <c r="AH27" s="263">
        <v>1209</v>
      </c>
      <c r="AI27" s="261"/>
      <c r="AJ27" s="261"/>
      <c r="AK27" s="261"/>
    </row>
    <row r="28" spans="1:37" s="128" customFormat="1">
      <c r="A28" s="238"/>
      <c r="B28" s="239" t="s">
        <v>325</v>
      </c>
      <c r="C28" s="263">
        <v>-61346</v>
      </c>
      <c r="D28" s="263">
        <v>-53596</v>
      </c>
      <c r="E28" s="263">
        <v>-36500</v>
      </c>
      <c r="F28" s="263">
        <v>-10508</v>
      </c>
      <c r="G28" s="261">
        <v>28551</v>
      </c>
      <c r="H28" s="261">
        <v>38203</v>
      </c>
      <c r="I28" s="261">
        <v>34563</v>
      </c>
      <c r="J28" s="261">
        <v>8274</v>
      </c>
      <c r="K28" s="514">
        <v>-17986</v>
      </c>
      <c r="L28" s="515">
        <v>-18317</v>
      </c>
      <c r="M28" s="516">
        <v>-29158</v>
      </c>
      <c r="N28" s="263">
        <v>15539</v>
      </c>
      <c r="O28" s="263">
        <f t="shared" si="0"/>
        <v>33525</v>
      </c>
      <c r="P28" s="263">
        <v>-17986</v>
      </c>
      <c r="Q28" s="263">
        <v>331</v>
      </c>
      <c r="R28" s="263">
        <v>-18317</v>
      </c>
      <c r="S28" s="263">
        <v>10841</v>
      </c>
      <c r="T28" s="263">
        <v>-29158</v>
      </c>
      <c r="U28" s="261">
        <v>7195</v>
      </c>
      <c r="V28" s="261">
        <v>5517</v>
      </c>
      <c r="W28" s="261">
        <v>1678</v>
      </c>
      <c r="X28" s="261">
        <v>7466</v>
      </c>
      <c r="Y28" s="261">
        <v>-5788</v>
      </c>
      <c r="Z28" s="261">
        <f t="shared" si="1"/>
        <v>1610</v>
      </c>
      <c r="AA28" s="261">
        <v>68</v>
      </c>
      <c r="AB28" s="263">
        <v>13042</v>
      </c>
      <c r="AC28" s="263">
        <v>-2894</v>
      </c>
      <c r="AD28" s="263">
        <v>15936</v>
      </c>
      <c r="AE28" s="263">
        <v>9798</v>
      </c>
      <c r="AF28" s="263">
        <v>6138</v>
      </c>
      <c r="AG28" s="263">
        <v>-2779</v>
      </c>
      <c r="AH28" s="263">
        <v>8917</v>
      </c>
      <c r="AI28" s="261"/>
      <c r="AJ28" s="261"/>
      <c r="AK28" s="261"/>
    </row>
    <row r="29" spans="1:37" s="128" customFormat="1">
      <c r="A29" s="240" t="s">
        <v>21</v>
      </c>
      <c r="B29" s="241" t="s">
        <v>80</v>
      </c>
      <c r="C29" s="450">
        <v>3929819</v>
      </c>
      <c r="D29" s="450">
        <v>2814383</v>
      </c>
      <c r="E29" s="450">
        <v>1799697</v>
      </c>
      <c r="F29" s="450">
        <v>886213</v>
      </c>
      <c r="G29" s="309">
        <v>3363252</v>
      </c>
      <c r="H29" s="309">
        <v>2479062</v>
      </c>
      <c r="I29" s="309">
        <v>1595939</v>
      </c>
      <c r="J29" s="309">
        <v>749564</v>
      </c>
      <c r="K29" s="517">
        <v>1831549</v>
      </c>
      <c r="L29" s="518">
        <v>1196265</v>
      </c>
      <c r="M29" s="519">
        <v>582017</v>
      </c>
      <c r="N29" s="450">
        <v>2468047</v>
      </c>
      <c r="O29" s="450">
        <f t="shared" si="0"/>
        <v>636498</v>
      </c>
      <c r="P29" s="450">
        <v>1831549</v>
      </c>
      <c r="Q29" s="450">
        <v>635284</v>
      </c>
      <c r="R29" s="450">
        <v>1196265</v>
      </c>
      <c r="S29" s="450">
        <v>614248</v>
      </c>
      <c r="T29" s="450">
        <v>582017</v>
      </c>
      <c r="U29" s="309">
        <v>2224583</v>
      </c>
      <c r="V29" s="309">
        <v>615584</v>
      </c>
      <c r="W29" s="309">
        <v>1608999</v>
      </c>
      <c r="X29" s="309">
        <v>637370</v>
      </c>
      <c r="Y29" s="309">
        <v>971629</v>
      </c>
      <c r="Z29" s="309">
        <f t="shared" si="1"/>
        <v>1119958</v>
      </c>
      <c r="AA29" s="309">
        <v>489041</v>
      </c>
      <c r="AB29" s="450">
        <v>2037063</v>
      </c>
      <c r="AC29" s="450">
        <v>405160</v>
      </c>
      <c r="AD29" s="450">
        <v>1631903</v>
      </c>
      <c r="AE29" s="450">
        <v>485819</v>
      </c>
      <c r="AF29" s="450">
        <v>1146084</v>
      </c>
      <c r="AG29" s="450">
        <v>500512</v>
      </c>
      <c r="AH29" s="450">
        <v>645572</v>
      </c>
      <c r="AI29" s="261"/>
      <c r="AJ29" s="261"/>
      <c r="AK29" s="261"/>
    </row>
    <row r="30" spans="1:37" s="128" customFormat="1">
      <c r="A30" s="238" t="s">
        <v>23</v>
      </c>
      <c r="B30" s="239" t="s">
        <v>326</v>
      </c>
      <c r="C30" s="263">
        <v>-606501</v>
      </c>
      <c r="D30" s="263">
        <v>-334845</v>
      </c>
      <c r="E30" s="263">
        <v>-215863</v>
      </c>
      <c r="F30" s="263">
        <v>-111941</v>
      </c>
      <c r="G30" s="261">
        <v>-835079</v>
      </c>
      <c r="H30" s="261">
        <v>-713036</v>
      </c>
      <c r="I30" s="261">
        <v>-574609</v>
      </c>
      <c r="J30" s="261">
        <v>-418231</v>
      </c>
      <c r="K30" s="514">
        <v>-405687</v>
      </c>
      <c r="L30" s="515">
        <v>-298180</v>
      </c>
      <c r="M30" s="516">
        <v>-139448</v>
      </c>
      <c r="N30" s="263">
        <v>-542239</v>
      </c>
      <c r="O30" s="263">
        <f t="shared" si="0"/>
        <v>-136552</v>
      </c>
      <c r="P30" s="263">
        <v>-405687</v>
      </c>
      <c r="Q30" s="263">
        <v>-107507</v>
      </c>
      <c r="R30" s="263">
        <v>-298180</v>
      </c>
      <c r="S30" s="263">
        <v>-158732</v>
      </c>
      <c r="T30" s="263">
        <v>-139448</v>
      </c>
      <c r="U30" s="261">
        <v>-446291</v>
      </c>
      <c r="V30" s="261">
        <v>-138852</v>
      </c>
      <c r="W30" s="261">
        <v>-307439</v>
      </c>
      <c r="X30" s="261">
        <v>-160432</v>
      </c>
      <c r="Y30" s="261">
        <v>-147007</v>
      </c>
      <c r="Z30" s="261">
        <f t="shared" si="1"/>
        <v>-235375</v>
      </c>
      <c r="AA30" s="261">
        <v>-72064</v>
      </c>
      <c r="AB30" s="263">
        <v>-223706</v>
      </c>
      <c r="AC30" s="263">
        <v>-70554</v>
      </c>
      <c r="AD30" s="263">
        <v>-153152</v>
      </c>
      <c r="AE30" s="263">
        <v>-70122</v>
      </c>
      <c r="AF30" s="263">
        <v>-83030</v>
      </c>
      <c r="AG30" s="263">
        <v>-58652</v>
      </c>
      <c r="AH30" s="263">
        <v>-24378</v>
      </c>
      <c r="AI30" s="261"/>
      <c r="AJ30" s="261"/>
      <c r="AK30" s="261"/>
    </row>
    <row r="31" spans="1:37" s="128" customFormat="1" ht="12.75" customHeight="1">
      <c r="A31" s="238"/>
      <c r="B31" s="245" t="s">
        <v>327</v>
      </c>
      <c r="C31" s="263">
        <v>-606059</v>
      </c>
      <c r="D31" s="263">
        <v>-334599</v>
      </c>
      <c r="E31" s="263">
        <v>-215617</v>
      </c>
      <c r="F31" s="263">
        <v>-111925</v>
      </c>
      <c r="G31" s="261">
        <v>-837194</v>
      </c>
      <c r="H31" s="261">
        <v>-714497</v>
      </c>
      <c r="I31" s="261">
        <v>-576295</v>
      </c>
      <c r="J31" s="261">
        <v>-419004</v>
      </c>
      <c r="K31" s="514">
        <v>-405192</v>
      </c>
      <c r="L31" s="515">
        <v>-297322</v>
      </c>
      <c r="M31" s="516">
        <v>-139553</v>
      </c>
      <c r="N31" s="263">
        <v>-541877</v>
      </c>
      <c r="O31" s="263">
        <f t="shared" si="0"/>
        <v>-136685</v>
      </c>
      <c r="P31" s="263">
        <v>-405192</v>
      </c>
      <c r="Q31" s="263">
        <v>-107870</v>
      </c>
      <c r="R31" s="263">
        <v>-297322</v>
      </c>
      <c r="S31" s="263">
        <v>-157769</v>
      </c>
      <c r="T31" s="263">
        <v>-139553</v>
      </c>
      <c r="U31" s="261">
        <v>-447547</v>
      </c>
      <c r="V31" s="261">
        <v>-139526</v>
      </c>
      <c r="W31" s="261">
        <v>-308021</v>
      </c>
      <c r="X31" s="261">
        <v>-160985</v>
      </c>
      <c r="Y31" s="261">
        <v>-147036</v>
      </c>
      <c r="Z31" s="261">
        <f t="shared" si="1"/>
        <v>-235536</v>
      </c>
      <c r="AA31" s="261">
        <v>-72485</v>
      </c>
      <c r="AB31" s="263">
        <v>-225772</v>
      </c>
      <c r="AC31" s="263">
        <v>-70566</v>
      </c>
      <c r="AD31" s="263">
        <v>-155206</v>
      </c>
      <c r="AE31" s="263">
        <v>-70272</v>
      </c>
      <c r="AF31" s="263">
        <v>-84934</v>
      </c>
      <c r="AG31" s="263">
        <v>-58793</v>
      </c>
      <c r="AH31" s="263">
        <v>-26141</v>
      </c>
      <c r="AI31" s="261"/>
      <c r="AJ31" s="261"/>
      <c r="AK31" s="261"/>
    </row>
    <row r="32" spans="1:37" s="128" customFormat="1">
      <c r="A32" s="238"/>
      <c r="B32" s="245" t="s">
        <v>328</v>
      </c>
      <c r="C32" s="263">
        <v>-442</v>
      </c>
      <c r="D32" s="263">
        <v>-246</v>
      </c>
      <c r="E32" s="263">
        <v>-246</v>
      </c>
      <c r="F32" s="263">
        <v>-16</v>
      </c>
      <c r="G32" s="261">
        <v>2115</v>
      </c>
      <c r="H32" s="261">
        <v>1461</v>
      </c>
      <c r="I32" s="261">
        <v>1686</v>
      </c>
      <c r="J32" s="261">
        <v>773</v>
      </c>
      <c r="K32" s="514">
        <v>-495</v>
      </c>
      <c r="L32" s="515">
        <v>-858</v>
      </c>
      <c r="M32" s="516">
        <v>105</v>
      </c>
      <c r="N32" s="263">
        <v>-362</v>
      </c>
      <c r="O32" s="263">
        <f t="shared" si="0"/>
        <v>133</v>
      </c>
      <c r="P32" s="263">
        <v>-495</v>
      </c>
      <c r="Q32" s="263">
        <v>363</v>
      </c>
      <c r="R32" s="263">
        <v>-858</v>
      </c>
      <c r="S32" s="263">
        <v>-963</v>
      </c>
      <c r="T32" s="263">
        <v>105</v>
      </c>
      <c r="U32" s="261">
        <v>1256</v>
      </c>
      <c r="V32" s="261">
        <v>674</v>
      </c>
      <c r="W32" s="261">
        <v>582</v>
      </c>
      <c r="X32" s="261">
        <v>553</v>
      </c>
      <c r="Y32" s="261">
        <v>29</v>
      </c>
      <c r="Z32" s="261">
        <f t="shared" si="1"/>
        <v>161</v>
      </c>
      <c r="AA32" s="261">
        <v>421</v>
      </c>
      <c r="AB32" s="263">
        <v>2066</v>
      </c>
      <c r="AC32" s="263">
        <v>12</v>
      </c>
      <c r="AD32" s="263">
        <v>2054</v>
      </c>
      <c r="AE32" s="263">
        <v>150</v>
      </c>
      <c r="AF32" s="263">
        <v>1904</v>
      </c>
      <c r="AG32" s="263">
        <v>141</v>
      </c>
      <c r="AH32" s="263">
        <v>1763</v>
      </c>
      <c r="AI32" s="261"/>
      <c r="AJ32" s="261"/>
      <c r="AK32" s="261"/>
    </row>
    <row r="33" spans="1:37" s="128" customFormat="1">
      <c r="A33" s="238" t="s">
        <v>25</v>
      </c>
      <c r="B33" s="239" t="s">
        <v>329</v>
      </c>
      <c r="C33" s="263">
        <v>-139</v>
      </c>
      <c r="D33" s="263">
        <v>-625</v>
      </c>
      <c r="E33" s="263">
        <v>-1198</v>
      </c>
      <c r="F33" s="263">
        <v>-1225</v>
      </c>
      <c r="G33" s="261">
        <v>-2893</v>
      </c>
      <c r="H33" s="261">
        <v>-2165</v>
      </c>
      <c r="I33" s="261">
        <v>-1779</v>
      </c>
      <c r="J33" s="261">
        <v>-602</v>
      </c>
      <c r="K33" s="514">
        <v>-624</v>
      </c>
      <c r="L33" s="515">
        <v>-442</v>
      </c>
      <c r="M33" s="516">
        <v>-195</v>
      </c>
      <c r="N33" s="263">
        <v>-2141</v>
      </c>
      <c r="O33" s="263">
        <f t="shared" si="0"/>
        <v>-1517</v>
      </c>
      <c r="P33" s="263">
        <v>-624</v>
      </c>
      <c r="Q33" s="263">
        <v>-182</v>
      </c>
      <c r="R33" s="263">
        <v>-442</v>
      </c>
      <c r="S33" s="263">
        <v>-247</v>
      </c>
      <c r="T33" s="263">
        <v>-195</v>
      </c>
      <c r="U33" s="261">
        <v>-2979</v>
      </c>
      <c r="V33" s="261">
        <v>-1361</v>
      </c>
      <c r="W33" s="261">
        <v>-1618</v>
      </c>
      <c r="X33" s="261">
        <v>-651</v>
      </c>
      <c r="Y33" s="261">
        <v>-967</v>
      </c>
      <c r="Z33" s="261">
        <f t="shared" si="1"/>
        <v>-727</v>
      </c>
      <c r="AA33" s="261">
        <v>-891</v>
      </c>
      <c r="AB33" s="263">
        <v>-2956</v>
      </c>
      <c r="AC33" s="263">
        <v>-237</v>
      </c>
      <c r="AD33" s="263">
        <v>-2719</v>
      </c>
      <c r="AE33" s="263">
        <v>-1536</v>
      </c>
      <c r="AF33" s="263">
        <v>-1183</v>
      </c>
      <c r="AG33" s="263">
        <v>-1183</v>
      </c>
      <c r="AH33" s="263">
        <v>0</v>
      </c>
      <c r="AI33" s="261"/>
      <c r="AJ33" s="261"/>
      <c r="AK33" s="261"/>
    </row>
    <row r="34" spans="1:37" s="128" customFormat="1" hidden="1">
      <c r="A34" s="240" t="s">
        <v>29</v>
      </c>
      <c r="B34" s="241" t="s">
        <v>330</v>
      </c>
      <c r="C34" s="263">
        <v>3323179</v>
      </c>
      <c r="D34" s="263">
        <v>2478913</v>
      </c>
      <c r="E34" s="263">
        <v>1582636</v>
      </c>
      <c r="F34" s="263">
        <v>773047</v>
      </c>
      <c r="G34" s="261">
        <v>2525280</v>
      </c>
      <c r="H34" s="261">
        <v>1763861</v>
      </c>
      <c r="I34" s="261">
        <v>1019551</v>
      </c>
      <c r="J34" s="261">
        <v>330731</v>
      </c>
      <c r="K34" s="514">
        <v>1425238</v>
      </c>
      <c r="L34" s="515">
        <v>897643</v>
      </c>
      <c r="M34" s="516">
        <v>442374</v>
      </c>
      <c r="N34" s="263">
        <v>1923667</v>
      </c>
      <c r="O34" s="263">
        <f t="shared" si="0"/>
        <v>498429</v>
      </c>
      <c r="P34" s="263">
        <v>1425238</v>
      </c>
      <c r="Q34" s="263">
        <v>527595</v>
      </c>
      <c r="R34" s="263">
        <v>897643</v>
      </c>
      <c r="S34" s="263">
        <v>455269</v>
      </c>
      <c r="T34" s="263">
        <v>442374</v>
      </c>
      <c r="U34" s="261">
        <v>1775313</v>
      </c>
      <c r="V34" s="261">
        <v>475371</v>
      </c>
      <c r="W34" s="261">
        <v>1299942</v>
      </c>
      <c r="X34" s="261">
        <v>476287</v>
      </c>
      <c r="Y34" s="261">
        <v>823655</v>
      </c>
      <c r="Z34" s="261">
        <f t="shared" si="1"/>
        <v>883856</v>
      </c>
      <c r="AA34" s="261">
        <v>416086</v>
      </c>
      <c r="AB34" s="263">
        <v>1810401</v>
      </c>
      <c r="AC34" s="263">
        <v>334369</v>
      </c>
      <c r="AD34" s="263">
        <v>1476032</v>
      </c>
      <c r="AE34" s="263">
        <v>414161</v>
      </c>
      <c r="AF34" s="263">
        <v>1061871</v>
      </c>
      <c r="AG34" s="263">
        <v>440677</v>
      </c>
      <c r="AH34" s="263">
        <v>621194</v>
      </c>
      <c r="AI34" s="261"/>
      <c r="AJ34" s="261"/>
      <c r="AK34" s="261"/>
    </row>
    <row r="35" spans="1:37" s="128" customFormat="1" hidden="1">
      <c r="A35" s="238" t="s">
        <v>331</v>
      </c>
      <c r="B35" s="239" t="s">
        <v>332</v>
      </c>
      <c r="C35" s="263">
        <v>0</v>
      </c>
      <c r="D35" s="263">
        <v>0</v>
      </c>
      <c r="E35" s="263">
        <v>0</v>
      </c>
      <c r="F35" s="263">
        <v>0</v>
      </c>
      <c r="G35" s="261">
        <v>0</v>
      </c>
      <c r="H35" s="261">
        <v>0</v>
      </c>
      <c r="I35" s="261">
        <v>0</v>
      </c>
      <c r="J35" s="261">
        <v>0</v>
      </c>
      <c r="K35" s="514">
        <v>0</v>
      </c>
      <c r="L35" s="515">
        <v>0</v>
      </c>
      <c r="M35" s="516">
        <v>0</v>
      </c>
      <c r="N35" s="263">
        <v>0</v>
      </c>
      <c r="O35" s="263">
        <f t="shared" si="0"/>
        <v>624</v>
      </c>
      <c r="P35" s="263">
        <v>-624</v>
      </c>
      <c r="Q35" s="263">
        <v>-624</v>
      </c>
      <c r="R35" s="263">
        <v>0</v>
      </c>
      <c r="S35" s="263">
        <v>0</v>
      </c>
      <c r="T35" s="263">
        <v>0</v>
      </c>
      <c r="U35" s="261">
        <v>0</v>
      </c>
      <c r="V35" s="261">
        <v>0</v>
      </c>
      <c r="W35" s="261">
        <v>0</v>
      </c>
      <c r="X35" s="261">
        <v>0</v>
      </c>
      <c r="Y35" s="261">
        <v>0</v>
      </c>
      <c r="Z35" s="261">
        <f t="shared" si="1"/>
        <v>0</v>
      </c>
      <c r="AA35" s="261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1"/>
      <c r="AJ35" s="261"/>
      <c r="AK35" s="261"/>
    </row>
    <row r="36" spans="1:37" s="128" customFormat="1" hidden="1">
      <c r="A36" s="240" t="s">
        <v>333</v>
      </c>
      <c r="B36" s="241" t="s">
        <v>334</v>
      </c>
      <c r="C36" s="450">
        <v>0</v>
      </c>
      <c r="D36" s="450">
        <v>0</v>
      </c>
      <c r="E36" s="450">
        <v>0</v>
      </c>
      <c r="F36" s="450">
        <v>0</v>
      </c>
      <c r="G36" s="309">
        <v>0</v>
      </c>
      <c r="H36" s="309">
        <v>0</v>
      </c>
      <c r="I36" s="309">
        <v>0</v>
      </c>
      <c r="J36" s="309">
        <v>0</v>
      </c>
      <c r="K36" s="517">
        <v>0</v>
      </c>
      <c r="L36" s="518">
        <v>0</v>
      </c>
      <c r="M36" s="519">
        <v>0</v>
      </c>
      <c r="N36" s="450">
        <v>0</v>
      </c>
      <c r="O36" s="450">
        <f t="shared" si="0"/>
        <v>-1425238</v>
      </c>
      <c r="P36" s="450">
        <v>1425238</v>
      </c>
      <c r="Q36" s="450">
        <v>1425238</v>
      </c>
      <c r="R36" s="450">
        <v>0</v>
      </c>
      <c r="S36" s="450">
        <v>0</v>
      </c>
      <c r="T36" s="450">
        <v>0</v>
      </c>
      <c r="U36" s="309">
        <v>0</v>
      </c>
      <c r="V36" s="309">
        <v>0</v>
      </c>
      <c r="W36" s="309">
        <v>0</v>
      </c>
      <c r="X36" s="309">
        <v>0</v>
      </c>
      <c r="Y36" s="309">
        <v>0</v>
      </c>
      <c r="Z36" s="309">
        <f t="shared" si="1"/>
        <v>0</v>
      </c>
      <c r="AA36" s="309">
        <v>0</v>
      </c>
      <c r="AB36" s="450">
        <v>0</v>
      </c>
      <c r="AC36" s="450">
        <v>0</v>
      </c>
      <c r="AD36" s="450">
        <v>0</v>
      </c>
      <c r="AE36" s="450">
        <v>0</v>
      </c>
      <c r="AF36" s="450">
        <v>0</v>
      </c>
      <c r="AG36" s="450">
        <v>0</v>
      </c>
      <c r="AH36" s="450">
        <v>0</v>
      </c>
      <c r="AI36" s="261"/>
      <c r="AJ36" s="261"/>
      <c r="AK36" s="261"/>
    </row>
    <row r="37" spans="1:37" s="128" customFormat="1">
      <c r="A37" s="240" t="s">
        <v>52</v>
      </c>
      <c r="B37" s="241" t="s">
        <v>335</v>
      </c>
      <c r="C37" s="450">
        <v>3323179</v>
      </c>
      <c r="D37" s="450">
        <v>2478913</v>
      </c>
      <c r="E37" s="450">
        <v>1582636</v>
      </c>
      <c r="F37" s="450">
        <v>773047</v>
      </c>
      <c r="G37" s="309">
        <v>2525280</v>
      </c>
      <c r="H37" s="309">
        <v>1763861</v>
      </c>
      <c r="I37" s="309">
        <v>1019551</v>
      </c>
      <c r="J37" s="309">
        <v>330731</v>
      </c>
      <c r="K37" s="517">
        <v>1425238</v>
      </c>
      <c r="L37" s="518">
        <v>897643</v>
      </c>
      <c r="M37" s="519">
        <v>442374</v>
      </c>
      <c r="N37" s="450">
        <v>1923667</v>
      </c>
      <c r="O37" s="450">
        <f t="shared" si="0"/>
        <v>498429</v>
      </c>
      <c r="P37" s="450">
        <v>1425238</v>
      </c>
      <c r="Q37" s="450">
        <v>527595</v>
      </c>
      <c r="R37" s="450">
        <v>897643</v>
      </c>
      <c r="S37" s="450">
        <v>455269</v>
      </c>
      <c r="T37" s="450">
        <v>442374</v>
      </c>
      <c r="U37" s="309">
        <v>1775313</v>
      </c>
      <c r="V37" s="309">
        <v>475371</v>
      </c>
      <c r="W37" s="309">
        <v>1299942</v>
      </c>
      <c r="X37" s="309">
        <v>476287</v>
      </c>
      <c r="Y37" s="309">
        <v>823655</v>
      </c>
      <c r="Z37" s="309">
        <f t="shared" si="1"/>
        <v>883856</v>
      </c>
      <c r="AA37" s="309">
        <v>416086</v>
      </c>
      <c r="AB37" s="450">
        <v>1810401</v>
      </c>
      <c r="AC37" s="450">
        <v>334369</v>
      </c>
      <c r="AD37" s="450">
        <v>1476032</v>
      </c>
      <c r="AE37" s="450">
        <v>414161</v>
      </c>
      <c r="AF37" s="450">
        <v>1061871</v>
      </c>
      <c r="AG37" s="450">
        <v>440677</v>
      </c>
      <c r="AH37" s="450">
        <v>621194</v>
      </c>
      <c r="AI37" s="261"/>
      <c r="AJ37" s="261"/>
      <c r="AK37" s="261"/>
    </row>
    <row r="38" spans="1:37" s="128" customFormat="1">
      <c r="A38" s="243" t="s">
        <v>54</v>
      </c>
      <c r="B38" s="239" t="s">
        <v>336</v>
      </c>
      <c r="C38" s="263">
        <v>-3094607</v>
      </c>
      <c r="D38" s="263">
        <v>-2111680</v>
      </c>
      <c r="E38" s="263">
        <v>-1216619</v>
      </c>
      <c r="F38" s="263">
        <v>-617416</v>
      </c>
      <c r="G38" s="261">
        <v>-2573395</v>
      </c>
      <c r="H38" s="261">
        <v>-1767164</v>
      </c>
      <c r="I38" s="261">
        <v>-1163601</v>
      </c>
      <c r="J38" s="261">
        <v>-577775</v>
      </c>
      <c r="K38" s="514">
        <v>-1241033</v>
      </c>
      <c r="L38" s="515">
        <v>-838863</v>
      </c>
      <c r="M38" s="516">
        <v>-436137</v>
      </c>
      <c r="N38" s="263">
        <v>-1687910</v>
      </c>
      <c r="O38" s="263">
        <f t="shared" si="0"/>
        <v>-446877</v>
      </c>
      <c r="P38" s="263">
        <v>-1241033</v>
      </c>
      <c r="Q38" s="263">
        <v>-402170</v>
      </c>
      <c r="R38" s="263">
        <v>-838863</v>
      </c>
      <c r="S38" s="263">
        <v>-402726</v>
      </c>
      <c r="T38" s="263">
        <v>-436137</v>
      </c>
      <c r="U38" s="261">
        <v>-1699466</v>
      </c>
      <c r="V38" s="261">
        <v>-577968</v>
      </c>
      <c r="W38" s="261">
        <v>-1121498</v>
      </c>
      <c r="X38" s="261">
        <v>-411254</v>
      </c>
      <c r="Y38" s="261">
        <v>-710244</v>
      </c>
      <c r="Z38" s="261">
        <f t="shared" si="1"/>
        <v>-762007</v>
      </c>
      <c r="AA38" s="261">
        <v>-359491</v>
      </c>
      <c r="AB38" s="263">
        <v>-1442264</v>
      </c>
      <c r="AC38" s="263">
        <v>-363314</v>
      </c>
      <c r="AD38" s="263">
        <v>-1078950</v>
      </c>
      <c r="AE38" s="263">
        <v>-353846</v>
      </c>
      <c r="AF38" s="263">
        <v>-725104</v>
      </c>
      <c r="AG38" s="263">
        <v>-363180</v>
      </c>
      <c r="AH38" s="263">
        <v>-361924</v>
      </c>
      <c r="AI38" s="261"/>
      <c r="AJ38" s="261"/>
      <c r="AK38" s="261"/>
    </row>
    <row r="39" spans="1:37" s="128" customFormat="1">
      <c r="A39" s="238"/>
      <c r="B39" s="239" t="s">
        <v>337</v>
      </c>
      <c r="C39" s="263">
        <v>-1682286</v>
      </c>
      <c r="D39" s="263">
        <v>-1072485</v>
      </c>
      <c r="E39" s="263">
        <v>-711542</v>
      </c>
      <c r="F39" s="263">
        <v>-352154</v>
      </c>
      <c r="G39" s="261">
        <v>-1528240</v>
      </c>
      <c r="H39" s="261">
        <v>-971024</v>
      </c>
      <c r="I39" s="261">
        <v>-657203</v>
      </c>
      <c r="J39" s="261">
        <v>-302142</v>
      </c>
      <c r="K39" s="514">
        <v>-721302</v>
      </c>
      <c r="L39" s="515">
        <v>-504664</v>
      </c>
      <c r="M39" s="516">
        <v>-255576</v>
      </c>
      <c r="N39" s="263">
        <v>-960719</v>
      </c>
      <c r="O39" s="263">
        <f t="shared" si="0"/>
        <v>-239417</v>
      </c>
      <c r="P39" s="263">
        <v>-721302</v>
      </c>
      <c r="Q39" s="263">
        <v>-216638</v>
      </c>
      <c r="R39" s="263">
        <v>-504664</v>
      </c>
      <c r="S39" s="263">
        <v>-249088</v>
      </c>
      <c r="T39" s="263">
        <v>-255576</v>
      </c>
      <c r="U39" s="261">
        <v>-1049686</v>
      </c>
      <c r="V39" s="261">
        <v>-392010</v>
      </c>
      <c r="W39" s="261">
        <v>-657676</v>
      </c>
      <c r="X39" s="261">
        <v>-230936</v>
      </c>
      <c r="Y39" s="261">
        <v>-426740</v>
      </c>
      <c r="Z39" s="261">
        <f t="shared" si="1"/>
        <v>-444045</v>
      </c>
      <c r="AA39" s="261">
        <v>-213631</v>
      </c>
      <c r="AB39" s="263">
        <v>-821494</v>
      </c>
      <c r="AC39" s="263">
        <v>-206507</v>
      </c>
      <c r="AD39" s="263">
        <v>-614987</v>
      </c>
      <c r="AE39" s="263">
        <v>-194553</v>
      </c>
      <c r="AF39" s="263">
        <v>-420434</v>
      </c>
      <c r="AG39" s="263">
        <v>-212900</v>
      </c>
      <c r="AH39" s="263">
        <v>-207534</v>
      </c>
      <c r="AI39" s="261"/>
      <c r="AJ39" s="261"/>
      <c r="AK39" s="261"/>
    </row>
    <row r="40" spans="1:37" s="128" customFormat="1">
      <c r="A40" s="238"/>
      <c r="B40" s="239" t="s">
        <v>338</v>
      </c>
      <c r="C40" s="263">
        <v>-1412321</v>
      </c>
      <c r="D40" s="263">
        <v>-1039195</v>
      </c>
      <c r="E40" s="263">
        <v>-505077</v>
      </c>
      <c r="F40" s="263">
        <v>-265262</v>
      </c>
      <c r="G40" s="261">
        <v>-1045155</v>
      </c>
      <c r="H40" s="261">
        <v>-796140</v>
      </c>
      <c r="I40" s="261">
        <v>-506398</v>
      </c>
      <c r="J40" s="261">
        <v>-275633</v>
      </c>
      <c r="K40" s="514">
        <v>-519731</v>
      </c>
      <c r="L40" s="515">
        <v>-334199</v>
      </c>
      <c r="M40" s="516">
        <v>-180561</v>
      </c>
      <c r="N40" s="263">
        <v>-727191</v>
      </c>
      <c r="O40" s="263">
        <f t="shared" si="0"/>
        <v>-207460</v>
      </c>
      <c r="P40" s="263">
        <v>-519731</v>
      </c>
      <c r="Q40" s="263">
        <v>-185532</v>
      </c>
      <c r="R40" s="263">
        <v>-334199</v>
      </c>
      <c r="S40" s="263">
        <v>-153638</v>
      </c>
      <c r="T40" s="263">
        <v>-180561</v>
      </c>
      <c r="U40" s="261">
        <v>-649780</v>
      </c>
      <c r="V40" s="261">
        <v>-185958</v>
      </c>
      <c r="W40" s="261">
        <v>-463822</v>
      </c>
      <c r="X40" s="261">
        <v>-180318</v>
      </c>
      <c r="Y40" s="261">
        <v>-283504</v>
      </c>
      <c r="Z40" s="261">
        <f t="shared" si="1"/>
        <v>-317962</v>
      </c>
      <c r="AA40" s="261">
        <v>-145860</v>
      </c>
      <c r="AB40" s="263">
        <v>-620770</v>
      </c>
      <c r="AC40" s="263">
        <v>-156807</v>
      </c>
      <c r="AD40" s="263">
        <v>-463963</v>
      </c>
      <c r="AE40" s="263">
        <v>-159293</v>
      </c>
      <c r="AF40" s="263">
        <v>-304670</v>
      </c>
      <c r="AG40" s="263">
        <v>-150280</v>
      </c>
      <c r="AH40" s="263">
        <v>-154390</v>
      </c>
      <c r="AI40" s="261"/>
      <c r="AJ40" s="261"/>
      <c r="AK40" s="261"/>
    </row>
    <row r="41" spans="1:37" s="128" customFormat="1">
      <c r="A41" s="238" t="s">
        <v>56</v>
      </c>
      <c r="B41" s="239" t="s">
        <v>87</v>
      </c>
      <c r="C41" s="263">
        <v>-132256</v>
      </c>
      <c r="D41" s="263">
        <v>-52824</v>
      </c>
      <c r="E41" s="263">
        <v>-41039</v>
      </c>
      <c r="F41" s="263">
        <v>-12200</v>
      </c>
      <c r="G41" s="261">
        <v>-62148</v>
      </c>
      <c r="H41" s="261">
        <v>-35190</v>
      </c>
      <c r="I41" s="261">
        <v>-30663</v>
      </c>
      <c r="J41" s="261">
        <v>-21071</v>
      </c>
      <c r="K41" s="514">
        <v>-18558</v>
      </c>
      <c r="L41" s="515">
        <v>-3449</v>
      </c>
      <c r="M41" s="516">
        <v>2276</v>
      </c>
      <c r="N41" s="263">
        <v>-21029</v>
      </c>
      <c r="O41" s="263">
        <f t="shared" si="0"/>
        <v>-2471</v>
      </c>
      <c r="P41" s="263">
        <v>-18558</v>
      </c>
      <c r="Q41" s="263">
        <v>-15109</v>
      </c>
      <c r="R41" s="263">
        <v>-3449</v>
      </c>
      <c r="S41" s="263">
        <v>-5725</v>
      </c>
      <c r="T41" s="263">
        <v>2276</v>
      </c>
      <c r="U41" s="261">
        <v>-12193</v>
      </c>
      <c r="V41" s="261">
        <v>-2991</v>
      </c>
      <c r="W41" s="261">
        <v>-9202</v>
      </c>
      <c r="X41" s="261">
        <v>2491</v>
      </c>
      <c r="Y41" s="261">
        <v>-11693</v>
      </c>
      <c r="Z41" s="261">
        <f t="shared" si="1"/>
        <v>-7207</v>
      </c>
      <c r="AA41" s="261">
        <v>-1995</v>
      </c>
      <c r="AB41" s="263">
        <v>-7794</v>
      </c>
      <c r="AC41" s="263">
        <v>41336</v>
      </c>
      <c r="AD41" s="263">
        <v>-49130</v>
      </c>
      <c r="AE41" s="263">
        <v>-12091</v>
      </c>
      <c r="AF41" s="263">
        <v>-37039</v>
      </c>
      <c r="AG41" s="263">
        <v>-25376</v>
      </c>
      <c r="AH41" s="263">
        <v>-11663</v>
      </c>
      <c r="AI41" s="261"/>
      <c r="AJ41" s="261"/>
      <c r="AK41" s="261"/>
    </row>
    <row r="42" spans="1:37" s="128" customFormat="1">
      <c r="A42" s="238"/>
      <c r="B42" s="239" t="s">
        <v>339</v>
      </c>
      <c r="C42" s="263">
        <v>-42891</v>
      </c>
      <c r="D42" s="263">
        <v>-25233</v>
      </c>
      <c r="E42" s="263">
        <v>-24047</v>
      </c>
      <c r="F42" s="263">
        <v>-2582</v>
      </c>
      <c r="G42" s="261">
        <v>-17389</v>
      </c>
      <c r="H42" s="261">
        <v>-575</v>
      </c>
      <c r="I42" s="261">
        <v>-2744</v>
      </c>
      <c r="J42" s="261">
        <v>-1082</v>
      </c>
      <c r="K42" s="514">
        <v>705</v>
      </c>
      <c r="L42" s="515">
        <v>-1459</v>
      </c>
      <c r="M42" s="516">
        <v>1017</v>
      </c>
      <c r="N42" s="263">
        <v>-6329</v>
      </c>
      <c r="O42" s="263">
        <f t="shared" si="0"/>
        <v>-7034</v>
      </c>
      <c r="P42" s="263">
        <v>705</v>
      </c>
      <c r="Q42" s="263">
        <v>2164</v>
      </c>
      <c r="R42" s="263">
        <v>-1459</v>
      </c>
      <c r="S42" s="263">
        <v>-2476</v>
      </c>
      <c r="T42" s="263">
        <v>1017</v>
      </c>
      <c r="U42" s="261">
        <v>9032</v>
      </c>
      <c r="V42" s="261">
        <v>2195</v>
      </c>
      <c r="W42" s="261">
        <v>6837</v>
      </c>
      <c r="X42" s="261">
        <v>5904</v>
      </c>
      <c r="Y42" s="261">
        <v>933</v>
      </c>
      <c r="Z42" s="261">
        <f t="shared" si="1"/>
        <v>5720</v>
      </c>
      <c r="AA42" s="261">
        <v>1117</v>
      </c>
      <c r="AB42" s="263">
        <v>16197</v>
      </c>
      <c r="AC42" s="263">
        <v>-2646</v>
      </c>
      <c r="AD42" s="263">
        <v>18843</v>
      </c>
      <c r="AE42" s="263">
        <v>6920</v>
      </c>
      <c r="AF42" s="263">
        <v>11923</v>
      </c>
      <c r="AG42" s="263">
        <v>-2041</v>
      </c>
      <c r="AH42" s="263">
        <v>13964</v>
      </c>
      <c r="AI42" s="261"/>
      <c r="AJ42" s="261"/>
      <c r="AK42" s="261"/>
    </row>
    <row r="43" spans="1:37" s="128" customFormat="1">
      <c r="A43" s="246"/>
      <c r="B43" s="247" t="s">
        <v>340</v>
      </c>
      <c r="C43" s="263">
        <v>-89365</v>
      </c>
      <c r="D43" s="263">
        <v>-27591</v>
      </c>
      <c r="E43" s="263">
        <v>-16992</v>
      </c>
      <c r="F43" s="263">
        <v>-9618</v>
      </c>
      <c r="G43" s="261">
        <v>-44759</v>
      </c>
      <c r="H43" s="261">
        <v>-34615</v>
      </c>
      <c r="I43" s="261">
        <v>-27919</v>
      </c>
      <c r="J43" s="261">
        <v>-19989</v>
      </c>
      <c r="K43" s="514">
        <v>-19263</v>
      </c>
      <c r="L43" s="515">
        <v>-1990</v>
      </c>
      <c r="M43" s="516">
        <v>1259</v>
      </c>
      <c r="N43" s="263">
        <v>-14700</v>
      </c>
      <c r="O43" s="263">
        <f t="shared" si="0"/>
        <v>4563</v>
      </c>
      <c r="P43" s="263">
        <v>-19263</v>
      </c>
      <c r="Q43" s="263">
        <v>-17273</v>
      </c>
      <c r="R43" s="263">
        <v>-1990</v>
      </c>
      <c r="S43" s="263">
        <v>-3249</v>
      </c>
      <c r="T43" s="263">
        <v>1259</v>
      </c>
      <c r="U43" s="261">
        <v>-21225</v>
      </c>
      <c r="V43" s="261">
        <v>-5186</v>
      </c>
      <c r="W43" s="261">
        <v>-16039</v>
      </c>
      <c r="X43" s="261">
        <v>-3413</v>
      </c>
      <c r="Y43" s="261">
        <v>-12626</v>
      </c>
      <c r="Z43" s="261">
        <f t="shared" si="1"/>
        <v>-12927</v>
      </c>
      <c r="AA43" s="261">
        <v>-3112</v>
      </c>
      <c r="AB43" s="263">
        <v>-23991</v>
      </c>
      <c r="AC43" s="263">
        <v>43982</v>
      </c>
      <c r="AD43" s="263">
        <v>-67973</v>
      </c>
      <c r="AE43" s="263">
        <v>-19011</v>
      </c>
      <c r="AF43" s="263">
        <v>-48962</v>
      </c>
      <c r="AG43" s="263">
        <v>-23335</v>
      </c>
      <c r="AH43" s="263">
        <v>-25627</v>
      </c>
      <c r="AI43" s="261"/>
      <c r="AJ43" s="261"/>
      <c r="AK43" s="261"/>
    </row>
    <row r="44" spans="1:37" s="128" customFormat="1">
      <c r="A44" s="238" t="s">
        <v>58</v>
      </c>
      <c r="B44" s="239" t="s">
        <v>341</v>
      </c>
      <c r="C44" s="263">
        <v>-149025</v>
      </c>
      <c r="D44" s="263">
        <v>-105737</v>
      </c>
      <c r="E44" s="263">
        <v>-66368</v>
      </c>
      <c r="F44" s="263">
        <v>-32390</v>
      </c>
      <c r="G44" s="261">
        <v>-168434</v>
      </c>
      <c r="H44" s="261">
        <v>-101793</v>
      </c>
      <c r="I44" s="261">
        <v>-67921</v>
      </c>
      <c r="J44" s="261">
        <v>-34082</v>
      </c>
      <c r="K44" s="514">
        <v>-78228</v>
      </c>
      <c r="L44" s="515">
        <v>-52465</v>
      </c>
      <c r="M44" s="516">
        <v>-26000</v>
      </c>
      <c r="N44" s="263">
        <v>-118816</v>
      </c>
      <c r="O44" s="263">
        <f t="shared" si="0"/>
        <v>-34724</v>
      </c>
      <c r="P44" s="263">
        <v>-84092</v>
      </c>
      <c r="Q44" s="263">
        <v>-27972</v>
      </c>
      <c r="R44" s="263">
        <v>-56120</v>
      </c>
      <c r="S44" s="263">
        <v>-29068</v>
      </c>
      <c r="T44" s="263">
        <v>-27052</v>
      </c>
      <c r="U44" s="261">
        <v>-125524</v>
      </c>
      <c r="V44" s="261">
        <v>-55875</v>
      </c>
      <c r="W44" s="261">
        <v>-69649</v>
      </c>
      <c r="X44" s="261">
        <v>-26531</v>
      </c>
      <c r="Y44" s="261">
        <v>-43118</v>
      </c>
      <c r="Z44" s="261">
        <f t="shared" si="1"/>
        <v>-49035</v>
      </c>
      <c r="AA44" s="261">
        <v>-20614</v>
      </c>
      <c r="AB44" s="263">
        <v>-70405</v>
      </c>
      <c r="AC44" s="263">
        <v>-26505</v>
      </c>
      <c r="AD44" s="263">
        <v>-43900</v>
      </c>
      <c r="AE44" s="263">
        <v>-10546</v>
      </c>
      <c r="AF44" s="263">
        <v>-33354</v>
      </c>
      <c r="AG44" s="263">
        <v>-23226</v>
      </c>
      <c r="AH44" s="263">
        <v>-10128</v>
      </c>
      <c r="AI44" s="261"/>
      <c r="AJ44" s="261"/>
      <c r="AK44" s="261"/>
    </row>
    <row r="45" spans="1:37" s="128" customFormat="1">
      <c r="A45" s="243" t="s">
        <v>60</v>
      </c>
      <c r="B45" s="248" t="s">
        <v>89</v>
      </c>
      <c r="C45" s="263">
        <v>-78647</v>
      </c>
      <c r="D45" s="263">
        <v>-49009</v>
      </c>
      <c r="E45" s="263">
        <v>-27714</v>
      </c>
      <c r="F45" s="263">
        <v>-13194</v>
      </c>
      <c r="G45" s="261">
        <v>-111683</v>
      </c>
      <c r="H45" s="261">
        <v>-58020</v>
      </c>
      <c r="I45" s="261">
        <v>-39043</v>
      </c>
      <c r="J45" s="261">
        <v>-20372</v>
      </c>
      <c r="K45" s="514">
        <v>-43911</v>
      </c>
      <c r="L45" s="515">
        <v>-28888</v>
      </c>
      <c r="M45" s="516">
        <v>-13905</v>
      </c>
      <c r="N45" s="263">
        <v>-59702</v>
      </c>
      <c r="O45" s="263">
        <f t="shared" si="0"/>
        <v>-15791</v>
      </c>
      <c r="P45" s="263">
        <v>-43911</v>
      </c>
      <c r="Q45" s="263">
        <v>-15023</v>
      </c>
      <c r="R45" s="263">
        <v>-28888</v>
      </c>
      <c r="S45" s="263">
        <v>-14983</v>
      </c>
      <c r="T45" s="263">
        <v>-13905</v>
      </c>
      <c r="U45" s="261">
        <v>-59552</v>
      </c>
      <c r="V45" s="261">
        <v>-20460</v>
      </c>
      <c r="W45" s="261">
        <v>-39092</v>
      </c>
      <c r="X45" s="261">
        <v>-13658</v>
      </c>
      <c r="Y45" s="261">
        <v>-25434</v>
      </c>
      <c r="Z45" s="261">
        <f t="shared" si="1"/>
        <v>-26534</v>
      </c>
      <c r="AA45" s="261">
        <v>-12558</v>
      </c>
      <c r="AB45" s="263">
        <v>-48534</v>
      </c>
      <c r="AC45" s="263">
        <v>-13176</v>
      </c>
      <c r="AD45" s="263">
        <v>-35358</v>
      </c>
      <c r="AE45" s="263">
        <v>-12387</v>
      </c>
      <c r="AF45" s="263">
        <v>-22971</v>
      </c>
      <c r="AG45" s="263">
        <v>-11760</v>
      </c>
      <c r="AH45" s="263">
        <v>-11211</v>
      </c>
      <c r="AI45" s="261"/>
      <c r="AJ45" s="261"/>
      <c r="AK45" s="261"/>
    </row>
    <row r="46" spans="1:37" s="128" customFormat="1" ht="12.75" customHeight="1">
      <c r="A46" s="243" t="s">
        <v>91</v>
      </c>
      <c r="B46" s="248" t="s">
        <v>90</v>
      </c>
      <c r="C46" s="263">
        <v>579073</v>
      </c>
      <c r="D46" s="263">
        <v>183020</v>
      </c>
      <c r="E46" s="263">
        <v>103955</v>
      </c>
      <c r="F46" s="263">
        <v>56436</v>
      </c>
      <c r="G46" s="261">
        <v>238727</v>
      </c>
      <c r="H46" s="261">
        <v>163506</v>
      </c>
      <c r="I46" s="261">
        <v>95599</v>
      </c>
      <c r="J46" s="261">
        <v>42974</v>
      </c>
      <c r="K46" s="514">
        <v>123995</v>
      </c>
      <c r="L46" s="515">
        <v>81452</v>
      </c>
      <c r="M46" s="516">
        <v>48644</v>
      </c>
      <c r="N46" s="263">
        <v>169491</v>
      </c>
      <c r="O46" s="263">
        <f t="shared" si="0"/>
        <v>45496</v>
      </c>
      <c r="P46" s="263">
        <v>123995</v>
      </c>
      <c r="Q46" s="263">
        <v>42543</v>
      </c>
      <c r="R46" s="263">
        <v>81452</v>
      </c>
      <c r="S46" s="263">
        <v>32808</v>
      </c>
      <c r="T46" s="263">
        <v>48644</v>
      </c>
      <c r="U46" s="261">
        <v>188348</v>
      </c>
      <c r="V46" s="261">
        <v>53526</v>
      </c>
      <c r="W46" s="261">
        <v>134822</v>
      </c>
      <c r="X46" s="261">
        <v>55835</v>
      </c>
      <c r="Y46" s="261">
        <v>78987</v>
      </c>
      <c r="Z46" s="261">
        <f t="shared" si="1"/>
        <v>96739</v>
      </c>
      <c r="AA46" s="261">
        <v>38083</v>
      </c>
      <c r="AB46" s="263">
        <v>152823</v>
      </c>
      <c r="AC46" s="263">
        <v>27192</v>
      </c>
      <c r="AD46" s="263">
        <v>125631</v>
      </c>
      <c r="AE46" s="263">
        <v>42520</v>
      </c>
      <c r="AF46" s="263">
        <v>83111</v>
      </c>
      <c r="AG46" s="263">
        <v>39803</v>
      </c>
      <c r="AH46" s="263">
        <v>43308</v>
      </c>
      <c r="AI46" s="261"/>
      <c r="AJ46" s="261"/>
      <c r="AK46" s="261"/>
    </row>
    <row r="47" spans="1:37" s="128" customFormat="1">
      <c r="A47" s="240" t="s">
        <v>93</v>
      </c>
      <c r="B47" s="241" t="s">
        <v>92</v>
      </c>
      <c r="C47" s="450">
        <v>-2875462</v>
      </c>
      <c r="D47" s="450">
        <v>-2136230</v>
      </c>
      <c r="E47" s="450">
        <v>-1247785</v>
      </c>
      <c r="F47" s="450">
        <v>-618764</v>
      </c>
      <c r="G47" s="309">
        <v>-2676933</v>
      </c>
      <c r="H47" s="309">
        <v>-1798661</v>
      </c>
      <c r="I47" s="309">
        <v>-1205629</v>
      </c>
      <c r="J47" s="309">
        <v>-610326</v>
      </c>
      <c r="K47" s="517">
        <v>-1257735</v>
      </c>
      <c r="L47" s="518">
        <v>-842213</v>
      </c>
      <c r="M47" s="519">
        <v>-425122</v>
      </c>
      <c r="N47" s="450">
        <v>-1717966</v>
      </c>
      <c r="O47" s="450">
        <f t="shared" si="0"/>
        <v>-454367</v>
      </c>
      <c r="P47" s="450">
        <v>-1263599</v>
      </c>
      <c r="Q47" s="450">
        <v>-417731</v>
      </c>
      <c r="R47" s="450">
        <v>-845868</v>
      </c>
      <c r="S47" s="450">
        <v>-419694</v>
      </c>
      <c r="T47" s="450">
        <v>-426174</v>
      </c>
      <c r="U47" s="309">
        <v>-1708387</v>
      </c>
      <c r="V47" s="309">
        <v>-603768</v>
      </c>
      <c r="W47" s="309">
        <v>-1104619</v>
      </c>
      <c r="X47" s="309">
        <v>-393117</v>
      </c>
      <c r="Y47" s="309">
        <v>-711502</v>
      </c>
      <c r="Z47" s="309">
        <f t="shared" si="1"/>
        <v>-748044</v>
      </c>
      <c r="AA47" s="309">
        <v>-356575</v>
      </c>
      <c r="AB47" s="450">
        <v>-1416174</v>
      </c>
      <c r="AC47" s="450">
        <v>-334467</v>
      </c>
      <c r="AD47" s="450">
        <v>-1081707</v>
      </c>
      <c r="AE47" s="450">
        <v>-346350</v>
      </c>
      <c r="AF47" s="450">
        <v>-735357</v>
      </c>
      <c r="AG47" s="450">
        <v>-383739</v>
      </c>
      <c r="AH47" s="450">
        <v>-351618</v>
      </c>
      <c r="AI47" s="261"/>
      <c r="AJ47" s="261"/>
      <c r="AK47" s="261"/>
    </row>
    <row r="48" spans="1:37" s="128" customFormat="1" ht="12.75" customHeight="1">
      <c r="A48" s="243" t="s">
        <v>342</v>
      </c>
      <c r="B48" s="248" t="s">
        <v>343</v>
      </c>
      <c r="C48" s="263">
        <v>19145</v>
      </c>
      <c r="D48" s="263">
        <v>14815</v>
      </c>
      <c r="E48" s="263">
        <v>9013</v>
      </c>
      <c r="F48" s="263">
        <v>3859</v>
      </c>
      <c r="G48" s="261">
        <v>10802</v>
      </c>
      <c r="H48" s="261">
        <v>1009</v>
      </c>
      <c r="I48" s="261">
        <v>515</v>
      </c>
      <c r="J48" s="261">
        <v>2280</v>
      </c>
      <c r="K48" s="514">
        <v>-4523</v>
      </c>
      <c r="L48" s="515">
        <v>-5537</v>
      </c>
      <c r="M48" s="516">
        <v>34</v>
      </c>
      <c r="N48" s="263">
        <v>-2945</v>
      </c>
      <c r="O48" s="263">
        <f t="shared" si="0"/>
        <v>1578</v>
      </c>
      <c r="P48" s="263">
        <v>-4523</v>
      </c>
      <c r="Q48" s="263">
        <v>1014</v>
      </c>
      <c r="R48" s="263">
        <v>-5537</v>
      </c>
      <c r="S48" s="263">
        <v>-5571</v>
      </c>
      <c r="T48" s="263">
        <v>34</v>
      </c>
      <c r="U48" s="261">
        <v>7213</v>
      </c>
      <c r="V48" s="261">
        <v>-3326</v>
      </c>
      <c r="W48" s="261">
        <v>10539</v>
      </c>
      <c r="X48" s="261">
        <v>2201</v>
      </c>
      <c r="Y48" s="261">
        <v>8338</v>
      </c>
      <c r="Z48" s="261">
        <f t="shared" si="1"/>
        <v>6775</v>
      </c>
      <c r="AA48" s="261">
        <v>3764</v>
      </c>
      <c r="AB48" s="263">
        <v>13349</v>
      </c>
      <c r="AC48" s="263">
        <v>4543</v>
      </c>
      <c r="AD48" s="263">
        <v>8806</v>
      </c>
      <c r="AE48" s="263">
        <v>3467</v>
      </c>
      <c r="AF48" s="263">
        <v>5339</v>
      </c>
      <c r="AG48" s="263">
        <v>2569</v>
      </c>
      <c r="AH48" s="263">
        <v>2770</v>
      </c>
      <c r="AI48" s="261"/>
      <c r="AJ48" s="261"/>
      <c r="AK48" s="261"/>
    </row>
    <row r="49" spans="1:37" s="128" customFormat="1">
      <c r="A49" s="238" t="s">
        <v>95</v>
      </c>
      <c r="B49" s="239" t="s">
        <v>344</v>
      </c>
      <c r="C49" s="263">
        <v>-30164</v>
      </c>
      <c r="D49" s="263">
        <v>-1457</v>
      </c>
      <c r="E49" s="263">
        <v>-1689</v>
      </c>
      <c r="F49" s="263">
        <v>393</v>
      </c>
      <c r="G49" s="261">
        <v>-64455</v>
      </c>
      <c r="H49" s="261">
        <v>-27484</v>
      </c>
      <c r="I49" s="261">
        <v>-23711</v>
      </c>
      <c r="J49" s="261">
        <v>-22641</v>
      </c>
      <c r="K49" s="514">
        <v>-5633</v>
      </c>
      <c r="L49" s="515">
        <v>-4618</v>
      </c>
      <c r="M49" s="516">
        <v>0</v>
      </c>
      <c r="N49" s="263">
        <v>0</v>
      </c>
      <c r="O49" s="263">
        <f t="shared" si="0"/>
        <v>0</v>
      </c>
      <c r="P49" s="263">
        <v>0</v>
      </c>
      <c r="Q49" s="263">
        <v>0</v>
      </c>
      <c r="R49" s="263">
        <v>0</v>
      </c>
      <c r="S49" s="263">
        <v>0</v>
      </c>
      <c r="T49" s="263">
        <v>0</v>
      </c>
      <c r="U49" s="261">
        <v>0</v>
      </c>
      <c r="V49" s="261">
        <v>0</v>
      </c>
      <c r="W49" s="261">
        <v>0</v>
      </c>
      <c r="X49" s="261">
        <v>0</v>
      </c>
      <c r="Y49" s="261">
        <v>0</v>
      </c>
      <c r="Z49" s="261">
        <f t="shared" si="1"/>
        <v>0</v>
      </c>
      <c r="AA49" s="261">
        <v>0</v>
      </c>
      <c r="AB49" s="263">
        <v>0</v>
      </c>
      <c r="AC49" s="263">
        <v>0</v>
      </c>
      <c r="AD49" s="263">
        <v>0</v>
      </c>
      <c r="AE49" s="263">
        <v>0</v>
      </c>
      <c r="AF49" s="263">
        <v>0</v>
      </c>
      <c r="AG49" s="263">
        <v>0</v>
      </c>
      <c r="AH49" s="263">
        <v>0</v>
      </c>
      <c r="AI49" s="261"/>
      <c r="AJ49" s="261"/>
      <c r="AK49" s="261"/>
    </row>
    <row r="50" spans="1:37" s="128" customFormat="1">
      <c r="A50" s="238" t="s">
        <v>97</v>
      </c>
      <c r="B50" s="239" t="s">
        <v>131</v>
      </c>
      <c r="C50" s="263">
        <v>0</v>
      </c>
      <c r="D50" s="263">
        <v>0</v>
      </c>
      <c r="E50" s="263">
        <v>0</v>
      </c>
      <c r="F50" s="263">
        <v>0</v>
      </c>
      <c r="G50" s="261">
        <v>-230366</v>
      </c>
      <c r="H50" s="261">
        <v>-230366</v>
      </c>
      <c r="I50" s="261">
        <v>-230366</v>
      </c>
      <c r="J50" s="261">
        <v>-230366</v>
      </c>
      <c r="K50" s="514">
        <v>0</v>
      </c>
      <c r="L50" s="515">
        <v>0</v>
      </c>
      <c r="M50" s="516">
        <v>0</v>
      </c>
      <c r="N50" s="263">
        <v>0</v>
      </c>
      <c r="O50" s="263">
        <f t="shared" si="0"/>
        <v>0</v>
      </c>
      <c r="P50" s="263">
        <v>0</v>
      </c>
      <c r="Q50" s="263">
        <v>0</v>
      </c>
      <c r="R50" s="263">
        <v>0</v>
      </c>
      <c r="S50" s="263">
        <v>0</v>
      </c>
      <c r="T50" s="263">
        <v>0</v>
      </c>
      <c r="U50" s="261">
        <v>0</v>
      </c>
      <c r="V50" s="261">
        <v>0</v>
      </c>
      <c r="W50" s="261">
        <v>0</v>
      </c>
      <c r="X50" s="261">
        <v>0</v>
      </c>
      <c r="Y50" s="261">
        <v>0</v>
      </c>
      <c r="Z50" s="261">
        <f t="shared" si="1"/>
        <v>0</v>
      </c>
      <c r="AA50" s="261">
        <v>0</v>
      </c>
      <c r="AB50" s="263">
        <v>-62344</v>
      </c>
      <c r="AC50" s="263">
        <v>-62344</v>
      </c>
      <c r="AD50" s="263">
        <v>0</v>
      </c>
      <c r="AE50" s="263">
        <v>0</v>
      </c>
      <c r="AF50" s="263">
        <v>0</v>
      </c>
      <c r="AG50" s="263">
        <v>0</v>
      </c>
      <c r="AH50" s="263">
        <v>0</v>
      </c>
      <c r="AI50" s="261"/>
      <c r="AJ50" s="261"/>
      <c r="AK50" s="261"/>
    </row>
    <row r="51" spans="1:37" s="128" customFormat="1">
      <c r="A51" s="456" t="s">
        <v>506</v>
      </c>
      <c r="B51" s="239" t="s">
        <v>308</v>
      </c>
      <c r="C51" s="263">
        <v>948123</v>
      </c>
      <c r="D51" s="263">
        <v>1171322</v>
      </c>
      <c r="E51" s="263">
        <v>1188433</v>
      </c>
      <c r="F51" s="263">
        <v>0</v>
      </c>
      <c r="G51" s="261">
        <v>1127847</v>
      </c>
      <c r="H51" s="261">
        <v>1127847</v>
      </c>
      <c r="I51" s="261">
        <v>1149922</v>
      </c>
      <c r="J51" s="261">
        <v>1077869</v>
      </c>
      <c r="K51" s="514">
        <v>0</v>
      </c>
      <c r="L51" s="515">
        <v>0</v>
      </c>
      <c r="M51" s="516">
        <v>0</v>
      </c>
      <c r="N51" s="263">
        <v>0</v>
      </c>
      <c r="O51" s="263">
        <f t="shared" si="0"/>
        <v>0</v>
      </c>
      <c r="P51" s="263">
        <v>0</v>
      </c>
      <c r="Q51" s="263">
        <v>0</v>
      </c>
      <c r="R51" s="263">
        <v>0</v>
      </c>
      <c r="S51" s="263">
        <v>0</v>
      </c>
      <c r="T51" s="263">
        <v>0</v>
      </c>
      <c r="U51" s="261">
        <v>343361</v>
      </c>
      <c r="V51" s="261">
        <v>-10444</v>
      </c>
      <c r="W51" s="261">
        <v>353805</v>
      </c>
      <c r="X51" s="261">
        <v>353805</v>
      </c>
      <c r="Y51" s="261"/>
      <c r="Z51" s="261"/>
      <c r="AA51" s="261"/>
      <c r="AB51" s="263"/>
      <c r="AC51" s="263"/>
      <c r="AD51" s="263"/>
      <c r="AE51" s="263"/>
      <c r="AF51" s="263"/>
      <c r="AG51" s="263"/>
      <c r="AH51" s="263"/>
      <c r="AI51" s="261"/>
      <c r="AJ51" s="261"/>
      <c r="AK51" s="261"/>
    </row>
    <row r="52" spans="1:37" s="128" customFormat="1">
      <c r="A52" s="238" t="s">
        <v>99</v>
      </c>
      <c r="B52" s="239" t="s">
        <v>345</v>
      </c>
      <c r="C52" s="263">
        <v>3274</v>
      </c>
      <c r="D52" s="263">
        <v>-7</v>
      </c>
      <c r="E52" s="263">
        <v>-310</v>
      </c>
      <c r="F52" s="263">
        <v>-226</v>
      </c>
      <c r="G52" s="261">
        <v>696</v>
      </c>
      <c r="H52" s="261">
        <v>926</v>
      </c>
      <c r="I52" s="261">
        <v>278</v>
      </c>
      <c r="J52" s="261">
        <v>72</v>
      </c>
      <c r="K52" s="514">
        <v>131</v>
      </c>
      <c r="L52" s="515">
        <v>68</v>
      </c>
      <c r="M52" s="516">
        <v>30</v>
      </c>
      <c r="N52" s="263">
        <v>866</v>
      </c>
      <c r="O52" s="263">
        <f t="shared" si="0"/>
        <v>363</v>
      </c>
      <c r="P52" s="263">
        <v>503</v>
      </c>
      <c r="Q52" s="263">
        <v>126</v>
      </c>
      <c r="R52" s="263">
        <v>377</v>
      </c>
      <c r="S52" s="263">
        <v>90</v>
      </c>
      <c r="T52" s="263">
        <v>287</v>
      </c>
      <c r="U52" s="261">
        <v>-602</v>
      </c>
      <c r="V52" s="261">
        <v>1127</v>
      </c>
      <c r="W52" s="261">
        <v>-1729</v>
      </c>
      <c r="X52" s="261">
        <v>-1786</v>
      </c>
      <c r="Y52" s="261">
        <v>57</v>
      </c>
      <c r="Z52" s="261">
        <f t="shared" si="1"/>
        <v>-1774</v>
      </c>
      <c r="AA52" s="261">
        <v>45</v>
      </c>
      <c r="AB52" s="263">
        <v>294</v>
      </c>
      <c r="AC52" s="263">
        <v>147</v>
      </c>
      <c r="AD52" s="263">
        <v>147</v>
      </c>
      <c r="AE52" s="263">
        <v>68</v>
      </c>
      <c r="AF52" s="263">
        <v>79</v>
      </c>
      <c r="AG52" s="263">
        <v>22</v>
      </c>
      <c r="AH52" s="263">
        <v>57</v>
      </c>
      <c r="AI52" s="261"/>
      <c r="AJ52" s="261"/>
      <c r="AK52" s="261"/>
    </row>
    <row r="53" spans="1:37" s="128" customFormat="1" ht="12.75" customHeight="1">
      <c r="A53" s="240" t="s">
        <v>101</v>
      </c>
      <c r="B53" s="241" t="s">
        <v>346</v>
      </c>
      <c r="C53" s="450">
        <v>1388095</v>
      </c>
      <c r="D53" s="450">
        <v>1527356</v>
      </c>
      <c r="E53" s="450">
        <v>1530298</v>
      </c>
      <c r="F53" s="450">
        <v>158309</v>
      </c>
      <c r="G53" s="309">
        <v>692871</v>
      </c>
      <c r="H53" s="309">
        <v>837132</v>
      </c>
      <c r="I53" s="309">
        <v>710560</v>
      </c>
      <c r="J53" s="309">
        <v>547619</v>
      </c>
      <c r="K53" s="517">
        <v>157478</v>
      </c>
      <c r="L53" s="518">
        <v>45343</v>
      </c>
      <c r="M53" s="519">
        <v>17316</v>
      </c>
      <c r="N53" s="450">
        <v>203622</v>
      </c>
      <c r="O53" s="450">
        <f t="shared" si="0"/>
        <v>46003</v>
      </c>
      <c r="P53" s="450">
        <v>157619</v>
      </c>
      <c r="Q53" s="450">
        <v>111004</v>
      </c>
      <c r="R53" s="450">
        <v>46615</v>
      </c>
      <c r="S53" s="450">
        <v>30094</v>
      </c>
      <c r="T53" s="450">
        <v>16521</v>
      </c>
      <c r="U53" s="309">
        <v>416898</v>
      </c>
      <c r="V53" s="309">
        <v>-141040</v>
      </c>
      <c r="W53" s="309">
        <v>557938</v>
      </c>
      <c r="X53" s="309">
        <v>437390</v>
      </c>
      <c r="Y53" s="309">
        <v>120548</v>
      </c>
      <c r="Z53" s="309">
        <f t="shared" si="1"/>
        <v>494618</v>
      </c>
      <c r="AA53" s="309">
        <v>63320</v>
      </c>
      <c r="AB53" s="450">
        <v>345526</v>
      </c>
      <c r="AC53" s="450">
        <v>-57752</v>
      </c>
      <c r="AD53" s="450">
        <v>403278</v>
      </c>
      <c r="AE53" s="450">
        <v>71346</v>
      </c>
      <c r="AF53" s="450">
        <v>331932</v>
      </c>
      <c r="AG53" s="450">
        <v>59529</v>
      </c>
      <c r="AH53" s="450">
        <v>272403</v>
      </c>
      <c r="AI53" s="261"/>
      <c r="AJ53" s="261"/>
      <c r="AK53" s="261"/>
    </row>
    <row r="54" spans="1:37" s="128" customFormat="1">
      <c r="A54" s="238" t="s">
        <v>103</v>
      </c>
      <c r="B54" s="239" t="s">
        <v>347</v>
      </c>
      <c r="C54" s="263">
        <v>85785</v>
      </c>
      <c r="D54" s="263">
        <v>-45821</v>
      </c>
      <c r="E54" s="263">
        <v>-135324</v>
      </c>
      <c r="F54" s="263">
        <v>-39579</v>
      </c>
      <c r="G54" s="261">
        <v>-134222</v>
      </c>
      <c r="H54" s="261">
        <v>-226049</v>
      </c>
      <c r="I54" s="261">
        <v>-191732</v>
      </c>
      <c r="J54" s="261">
        <v>-140830</v>
      </c>
      <c r="K54" s="514">
        <v>60972</v>
      </c>
      <c r="L54" s="515">
        <v>68021</v>
      </c>
      <c r="M54" s="516">
        <v>-6582</v>
      </c>
      <c r="N54" s="263">
        <v>67045</v>
      </c>
      <c r="O54" s="263">
        <f t="shared" si="0"/>
        <v>4683</v>
      </c>
      <c r="P54" s="263">
        <v>62362</v>
      </c>
      <c r="Q54" s="263">
        <v>-6585</v>
      </c>
      <c r="R54" s="263">
        <v>68947</v>
      </c>
      <c r="S54" s="263">
        <v>75066</v>
      </c>
      <c r="T54" s="263">
        <v>-6119</v>
      </c>
      <c r="U54" s="261">
        <v>-22446</v>
      </c>
      <c r="V54" s="261">
        <v>-2501</v>
      </c>
      <c r="W54" s="261">
        <v>-19945</v>
      </c>
      <c r="X54" s="261">
        <v>-8666</v>
      </c>
      <c r="Y54" s="261">
        <v>-11279</v>
      </c>
      <c r="Z54" s="261">
        <f t="shared" si="1"/>
        <v>-7679</v>
      </c>
      <c r="AA54" s="261">
        <v>-12266</v>
      </c>
      <c r="AB54" s="263">
        <v>100264</v>
      </c>
      <c r="AC54" s="263">
        <v>124238</v>
      </c>
      <c r="AD54" s="263">
        <v>-23974</v>
      </c>
      <c r="AE54" s="263">
        <v>-14206</v>
      </c>
      <c r="AF54" s="263">
        <v>-9768</v>
      </c>
      <c r="AG54" s="263">
        <v>-2850</v>
      </c>
      <c r="AH54" s="263">
        <v>-6918</v>
      </c>
      <c r="AI54" s="261"/>
      <c r="AJ54" s="261"/>
      <c r="AK54" s="261"/>
    </row>
    <row r="55" spans="1:37" s="128" customFormat="1">
      <c r="A55" s="240" t="s">
        <v>105</v>
      </c>
      <c r="B55" s="241" t="s">
        <v>348</v>
      </c>
      <c r="C55" s="450">
        <v>1473880</v>
      </c>
      <c r="D55" s="450">
        <v>1481535</v>
      </c>
      <c r="E55" s="450">
        <v>1394974</v>
      </c>
      <c r="F55" s="450">
        <v>118730</v>
      </c>
      <c r="G55" s="309">
        <v>558649</v>
      </c>
      <c r="H55" s="309">
        <v>611083</v>
      </c>
      <c r="I55" s="309">
        <v>518828</v>
      </c>
      <c r="J55" s="309">
        <v>406789</v>
      </c>
      <c r="K55" s="517">
        <v>218450</v>
      </c>
      <c r="L55" s="518">
        <v>113364</v>
      </c>
      <c r="M55" s="519">
        <v>10734</v>
      </c>
      <c r="N55" s="450">
        <v>270667</v>
      </c>
      <c r="O55" s="450">
        <f t="shared" si="0"/>
        <v>50686</v>
      </c>
      <c r="P55" s="450">
        <v>219981</v>
      </c>
      <c r="Q55" s="450">
        <v>104419</v>
      </c>
      <c r="R55" s="450">
        <v>115562</v>
      </c>
      <c r="S55" s="450">
        <v>105160</v>
      </c>
      <c r="T55" s="450">
        <v>10402</v>
      </c>
      <c r="U55" s="309">
        <v>394452</v>
      </c>
      <c r="V55" s="309">
        <v>-143541</v>
      </c>
      <c r="W55" s="309">
        <v>537993</v>
      </c>
      <c r="X55" s="309">
        <v>428724</v>
      </c>
      <c r="Y55" s="309">
        <v>109269</v>
      </c>
      <c r="Z55" s="309">
        <f t="shared" si="1"/>
        <v>486939</v>
      </c>
      <c r="AA55" s="309">
        <v>51054</v>
      </c>
      <c r="AB55" s="450">
        <v>445790</v>
      </c>
      <c r="AC55" s="450">
        <v>66486</v>
      </c>
      <c r="AD55" s="450">
        <v>379304</v>
      </c>
      <c r="AE55" s="450">
        <v>57140</v>
      </c>
      <c r="AF55" s="450">
        <v>322164</v>
      </c>
      <c r="AG55" s="450">
        <v>56679</v>
      </c>
      <c r="AH55" s="450">
        <v>265485</v>
      </c>
      <c r="AI55" s="261"/>
      <c r="AJ55" s="261"/>
      <c r="AK55" s="261"/>
    </row>
    <row r="56" spans="1:37" s="128" customFormat="1">
      <c r="A56" s="238" t="s">
        <v>107</v>
      </c>
      <c r="B56" s="239" t="s">
        <v>349</v>
      </c>
      <c r="C56" s="263">
        <v>0</v>
      </c>
      <c r="D56" s="263">
        <v>0</v>
      </c>
      <c r="E56" s="263">
        <v>0</v>
      </c>
      <c r="F56" s="263">
        <v>0</v>
      </c>
      <c r="G56" s="261">
        <v>0</v>
      </c>
      <c r="H56" s="261">
        <v>0</v>
      </c>
      <c r="I56" s="261">
        <v>0</v>
      </c>
      <c r="J56" s="261">
        <v>0</v>
      </c>
      <c r="K56" s="514">
        <v>0</v>
      </c>
      <c r="L56" s="515">
        <v>0</v>
      </c>
      <c r="M56" s="516">
        <v>0</v>
      </c>
      <c r="N56" s="263">
        <v>0</v>
      </c>
      <c r="O56" s="263">
        <f t="shared" si="0"/>
        <v>0</v>
      </c>
      <c r="P56" s="263">
        <v>0</v>
      </c>
      <c r="Q56" s="263">
        <v>0</v>
      </c>
      <c r="R56" s="263">
        <v>0</v>
      </c>
      <c r="S56" s="263">
        <v>0</v>
      </c>
      <c r="T56" s="263">
        <v>0</v>
      </c>
      <c r="U56" s="261">
        <v>0</v>
      </c>
      <c r="V56" s="261">
        <v>0</v>
      </c>
      <c r="W56" s="261">
        <v>0</v>
      </c>
      <c r="X56" s="261">
        <v>0</v>
      </c>
      <c r="Y56" s="261">
        <v>0</v>
      </c>
      <c r="Z56" s="261">
        <f t="shared" si="1"/>
        <v>0</v>
      </c>
      <c r="AA56" s="261">
        <v>0</v>
      </c>
      <c r="AB56" s="263">
        <v>0</v>
      </c>
      <c r="AC56" s="263">
        <v>0</v>
      </c>
      <c r="AD56" s="263">
        <v>0</v>
      </c>
      <c r="AE56" s="263">
        <v>0</v>
      </c>
      <c r="AF56" s="263">
        <v>0</v>
      </c>
      <c r="AG56" s="263">
        <v>0</v>
      </c>
      <c r="AH56" s="263">
        <v>0</v>
      </c>
      <c r="AI56" s="261"/>
      <c r="AJ56" s="261"/>
      <c r="AK56" s="261"/>
    </row>
    <row r="57" spans="1:37" s="128" customFormat="1">
      <c r="A57" s="240" t="s">
        <v>108</v>
      </c>
      <c r="B57" s="241" t="s">
        <v>350</v>
      </c>
      <c r="C57" s="450">
        <v>1473880</v>
      </c>
      <c r="D57" s="450">
        <v>1481535</v>
      </c>
      <c r="E57" s="450">
        <v>1394974</v>
      </c>
      <c r="F57" s="450">
        <v>118730</v>
      </c>
      <c r="G57" s="309">
        <v>558649</v>
      </c>
      <c r="H57" s="309">
        <v>611083</v>
      </c>
      <c r="I57" s="309">
        <v>518828</v>
      </c>
      <c r="J57" s="309">
        <v>406789</v>
      </c>
      <c r="K57" s="517">
        <v>218450</v>
      </c>
      <c r="L57" s="518">
        <v>113364</v>
      </c>
      <c r="M57" s="519">
        <v>10734</v>
      </c>
      <c r="N57" s="450">
        <v>270667</v>
      </c>
      <c r="O57" s="450">
        <f t="shared" si="0"/>
        <v>50686</v>
      </c>
      <c r="P57" s="450">
        <v>219981</v>
      </c>
      <c r="Q57" s="450">
        <v>104419</v>
      </c>
      <c r="R57" s="450">
        <v>115562</v>
      </c>
      <c r="S57" s="450">
        <v>105160</v>
      </c>
      <c r="T57" s="450">
        <v>10402</v>
      </c>
      <c r="U57" s="309">
        <v>394452</v>
      </c>
      <c r="V57" s="309">
        <v>-143541</v>
      </c>
      <c r="W57" s="309">
        <v>537993</v>
      </c>
      <c r="X57" s="309">
        <v>428724</v>
      </c>
      <c r="Y57" s="309">
        <v>109269</v>
      </c>
      <c r="Z57" s="309">
        <f t="shared" si="1"/>
        <v>486939</v>
      </c>
      <c r="AA57" s="309">
        <v>51054</v>
      </c>
      <c r="AB57" s="450">
        <v>445790</v>
      </c>
      <c r="AC57" s="450">
        <v>66486</v>
      </c>
      <c r="AD57" s="450">
        <v>379304</v>
      </c>
      <c r="AE57" s="450">
        <v>57140</v>
      </c>
      <c r="AF57" s="450">
        <v>322164</v>
      </c>
      <c r="AG57" s="450">
        <v>56679</v>
      </c>
      <c r="AH57" s="450">
        <v>265485</v>
      </c>
      <c r="AI57" s="261"/>
      <c r="AJ57" s="261"/>
      <c r="AK57" s="261"/>
    </row>
    <row r="58" spans="1:37" s="128" customFormat="1">
      <c r="A58" s="238" t="s">
        <v>110</v>
      </c>
      <c r="B58" s="239" t="s">
        <v>351</v>
      </c>
      <c r="C58" s="263">
        <v>-24905</v>
      </c>
      <c r="D58" s="263">
        <v>-15159</v>
      </c>
      <c r="E58" s="263">
        <v>-10166</v>
      </c>
      <c r="F58" s="263">
        <v>-6058</v>
      </c>
      <c r="G58" s="261">
        <v>-33526</v>
      </c>
      <c r="H58" s="261">
        <v>-24860</v>
      </c>
      <c r="I58" s="261">
        <v>-17020</v>
      </c>
      <c r="J58" s="261">
        <v>-6523</v>
      </c>
      <c r="K58" s="514">
        <v>-19352</v>
      </c>
      <c r="L58" s="515">
        <v>-10868</v>
      </c>
      <c r="M58" s="516">
        <v>-4325</v>
      </c>
      <c r="N58" s="263">
        <v>-25017</v>
      </c>
      <c r="O58" s="263">
        <f t="shared" si="0"/>
        <v>-5655</v>
      </c>
      <c r="P58" s="263">
        <v>-19362</v>
      </c>
      <c r="Q58" s="263">
        <v>-8479</v>
      </c>
      <c r="R58" s="263">
        <v>-10883</v>
      </c>
      <c r="S58" s="263">
        <v>-6563</v>
      </c>
      <c r="T58" s="263">
        <v>-4320</v>
      </c>
      <c r="U58" s="261">
        <v>-14869</v>
      </c>
      <c r="V58" s="261">
        <v>199</v>
      </c>
      <c r="W58" s="261">
        <v>-15068</v>
      </c>
      <c r="X58" s="261">
        <v>-6291</v>
      </c>
      <c r="Y58" s="261">
        <v>-8777</v>
      </c>
      <c r="Z58" s="261">
        <f t="shared" si="1"/>
        <v>-11985</v>
      </c>
      <c r="AA58" s="261">
        <v>-3083</v>
      </c>
      <c r="AB58" s="263">
        <v>-43837</v>
      </c>
      <c r="AC58" s="263">
        <v>-22659</v>
      </c>
      <c r="AD58" s="263">
        <v>-21178</v>
      </c>
      <c r="AE58" s="263">
        <v>-6899</v>
      </c>
      <c r="AF58" s="263">
        <v>-14279</v>
      </c>
      <c r="AG58" s="263">
        <v>183</v>
      </c>
      <c r="AH58" s="263">
        <v>-14462</v>
      </c>
      <c r="AI58" s="261"/>
      <c r="AJ58" s="261"/>
      <c r="AK58" s="261"/>
    </row>
    <row r="59" spans="1:37" s="128" customFormat="1">
      <c r="A59" s="249" t="s">
        <v>352</v>
      </c>
      <c r="B59" s="250" t="s">
        <v>353</v>
      </c>
      <c r="C59" s="264">
        <v>1448975</v>
      </c>
      <c r="D59" s="264">
        <v>1466376</v>
      </c>
      <c r="E59" s="264">
        <v>1384808</v>
      </c>
      <c r="F59" s="264">
        <v>112672</v>
      </c>
      <c r="G59" s="262">
        <v>525123</v>
      </c>
      <c r="H59" s="262">
        <v>586223</v>
      </c>
      <c r="I59" s="262">
        <v>501808</v>
      </c>
      <c r="J59" s="262">
        <v>400266</v>
      </c>
      <c r="K59" s="520">
        <v>199098</v>
      </c>
      <c r="L59" s="521">
        <v>102496</v>
      </c>
      <c r="M59" s="522">
        <v>6409</v>
      </c>
      <c r="N59" s="264">
        <v>245650</v>
      </c>
      <c r="O59" s="264">
        <f t="shared" si="0"/>
        <v>45031</v>
      </c>
      <c r="P59" s="264">
        <v>200619</v>
      </c>
      <c r="Q59" s="264">
        <v>95940</v>
      </c>
      <c r="R59" s="264">
        <v>104679</v>
      </c>
      <c r="S59" s="264">
        <v>98597</v>
      </c>
      <c r="T59" s="264">
        <v>6082</v>
      </c>
      <c r="U59" s="262">
        <v>379583</v>
      </c>
      <c r="V59" s="262">
        <v>-143342</v>
      </c>
      <c r="W59" s="262">
        <v>522925</v>
      </c>
      <c r="X59" s="262">
        <v>422433</v>
      </c>
      <c r="Y59" s="262">
        <v>100492</v>
      </c>
      <c r="Z59" s="262">
        <f t="shared" si="1"/>
        <v>474954</v>
      </c>
      <c r="AA59" s="262">
        <v>47971</v>
      </c>
      <c r="AB59" s="264">
        <v>401953</v>
      </c>
      <c r="AC59" s="264">
        <v>43827</v>
      </c>
      <c r="AD59" s="264">
        <v>358126</v>
      </c>
      <c r="AE59" s="264">
        <v>50241</v>
      </c>
      <c r="AF59" s="264">
        <v>307885</v>
      </c>
      <c r="AG59" s="264">
        <v>56862</v>
      </c>
      <c r="AH59" s="264">
        <v>251023</v>
      </c>
      <c r="AI59" s="261"/>
      <c r="AJ59" s="261"/>
      <c r="AK59" s="261"/>
    </row>
    <row r="60" spans="1:37" ht="12" thickBot="1">
      <c r="K60" s="523"/>
      <c r="L60" s="524"/>
      <c r="M60" s="525"/>
      <c r="R60" s="155" t="s">
        <v>468</v>
      </c>
      <c r="AI60" s="261"/>
      <c r="AJ60" s="261"/>
      <c r="AK60" s="261"/>
    </row>
    <row r="61" spans="1:37" ht="12" thickTop="1"/>
    <row r="62" spans="1:37">
      <c r="B62" s="573" t="s">
        <v>533</v>
      </c>
      <c r="C62" s="573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D62" s="436"/>
      <c r="AF62" s="436"/>
    </row>
    <row r="63" spans="1:37">
      <c r="B63" s="573"/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573"/>
    </row>
    <row r="64" spans="1:37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</row>
    <row r="65" spans="2:13"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</row>
    <row r="66" spans="2:13"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</row>
  </sheetData>
  <mergeCells count="3">
    <mergeCell ref="A11:B11"/>
    <mergeCell ref="B62:M66"/>
    <mergeCell ref="K10:M10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81" customWidth="1"/>
    <col min="2" max="2" width="49.5703125" style="362" customWidth="1"/>
    <col min="3" max="3" width="8.7109375" style="362" bestFit="1" customWidth="1"/>
    <col min="4" max="4" width="8.28515625" style="362" customWidth="1"/>
    <col min="5" max="5" width="8.7109375" style="362" bestFit="1" customWidth="1"/>
    <col min="6" max="6" width="7.85546875" style="362" customWidth="1"/>
    <col min="7" max="7" width="8.140625" style="362" customWidth="1"/>
    <col min="8" max="8" width="5.85546875" style="362" customWidth="1"/>
    <col min="9" max="9" width="4" style="362" customWidth="1"/>
    <col min="10" max="16384" width="29.140625" style="362"/>
  </cols>
  <sheetData>
    <row r="7" spans="1:8" s="360" customFormat="1" ht="12.75" customHeight="1">
      <c r="A7" s="359" t="s">
        <v>465</v>
      </c>
      <c r="B7" s="358"/>
      <c r="C7" s="358"/>
      <c r="D7" s="358"/>
      <c r="E7" s="358"/>
      <c r="F7" s="358"/>
    </row>
    <row r="8" spans="1:8" s="360" customFormat="1" ht="12.75" customHeight="1">
      <c r="A8" s="361"/>
      <c r="B8" s="361"/>
      <c r="C8" s="361"/>
      <c r="D8" s="361"/>
      <c r="E8" s="361"/>
      <c r="F8" s="361"/>
    </row>
    <row r="9" spans="1:8" ht="15" customHeight="1" thickBot="1">
      <c r="A9" s="583" t="s">
        <v>461</v>
      </c>
      <c r="B9" s="583"/>
      <c r="C9" s="583"/>
      <c r="D9" s="583"/>
      <c r="E9" s="583"/>
      <c r="F9" s="583"/>
      <c r="G9" s="583"/>
      <c r="H9" s="583"/>
    </row>
    <row r="10" spans="1:8" s="367" customFormat="1" ht="26.25" customHeight="1" thickBot="1">
      <c r="A10" s="584" t="s">
        <v>187</v>
      </c>
      <c r="B10" s="584"/>
      <c r="C10" s="363" t="s">
        <v>490</v>
      </c>
      <c r="D10" s="363" t="s">
        <v>466</v>
      </c>
      <c r="E10" s="364" t="s">
        <v>491</v>
      </c>
      <c r="F10" s="365" t="s">
        <v>306</v>
      </c>
      <c r="G10" s="366" t="s">
        <v>462</v>
      </c>
      <c r="H10" s="366" t="s">
        <v>463</v>
      </c>
    </row>
    <row r="11" spans="1:8" ht="9.6" customHeight="1">
      <c r="A11" s="368" t="s">
        <v>188</v>
      </c>
      <c r="B11" s="369" t="s">
        <v>68</v>
      </c>
      <c r="C11" s="420">
        <v>1122437</v>
      </c>
      <c r="D11" s="420">
        <v>-76367</v>
      </c>
      <c r="E11" s="420">
        <f>+C11+D11</f>
        <v>1046070</v>
      </c>
      <c r="F11" s="387">
        <v>1124479</v>
      </c>
      <c r="G11" s="421">
        <f>E11-F11</f>
        <v>-78409</v>
      </c>
      <c r="H11" s="422">
        <f>IF(F11=0,"n.s.",IF(G11/F11*100&gt;=1000,"--",ROUND(G11/F11*100,2)))</f>
        <v>-6.97</v>
      </c>
    </row>
    <row r="12" spans="1:8" ht="9.6" customHeight="1">
      <c r="A12" s="370" t="s">
        <v>189</v>
      </c>
      <c r="B12" s="371" t="s">
        <v>71</v>
      </c>
      <c r="C12" s="423">
        <v>776265</v>
      </c>
      <c r="D12" s="423">
        <v>0</v>
      </c>
      <c r="E12" s="423">
        <f t="shared" ref="E12:E36" si="0">+C12+D12</f>
        <v>776265</v>
      </c>
      <c r="F12" s="391">
        <v>740628</v>
      </c>
      <c r="G12" s="424">
        <f t="shared" ref="G12:G36" si="1">E12-F12</f>
        <v>35637</v>
      </c>
      <c r="H12" s="425">
        <f t="shared" ref="H12:H36" si="2">IF(F12=0,"n.s.",IF(G12/F12*100&gt;=1000,"--",ROUND(G12/F12*100,2)))</f>
        <v>4.8099999999999996</v>
      </c>
    </row>
    <row r="13" spans="1:8" ht="9.6" customHeight="1">
      <c r="A13" s="370" t="s">
        <v>190</v>
      </c>
      <c r="B13" s="371" t="s">
        <v>205</v>
      </c>
      <c r="C13" s="423">
        <v>34339</v>
      </c>
      <c r="D13" s="423">
        <v>0</v>
      </c>
      <c r="E13" s="423">
        <f t="shared" si="0"/>
        <v>34339</v>
      </c>
      <c r="F13" s="391">
        <v>12416</v>
      </c>
      <c r="G13" s="424">
        <f t="shared" si="1"/>
        <v>21923</v>
      </c>
      <c r="H13" s="425">
        <f t="shared" si="2"/>
        <v>176.57</v>
      </c>
    </row>
    <row r="14" spans="1:8" ht="9" customHeight="1">
      <c r="A14" s="372" t="s">
        <v>191</v>
      </c>
      <c r="B14" s="371" t="s">
        <v>206</v>
      </c>
      <c r="C14" s="423">
        <v>104022</v>
      </c>
      <c r="D14" s="423">
        <v>0</v>
      </c>
      <c r="E14" s="423">
        <f t="shared" si="0"/>
        <v>104022</v>
      </c>
      <c r="F14" s="391">
        <v>103134</v>
      </c>
      <c r="G14" s="424">
        <f t="shared" si="1"/>
        <v>888</v>
      </c>
      <c r="H14" s="425">
        <f t="shared" si="2"/>
        <v>0.86</v>
      </c>
    </row>
    <row r="15" spans="1:8" ht="9" customHeight="1">
      <c r="A15" s="370" t="s">
        <v>453</v>
      </c>
      <c r="B15" s="371" t="s">
        <v>90</v>
      </c>
      <c r="C15" s="423">
        <v>44209</v>
      </c>
      <c r="D15" s="423">
        <v>0</v>
      </c>
      <c r="E15" s="423">
        <f t="shared" si="0"/>
        <v>44209</v>
      </c>
      <c r="F15" s="391">
        <v>58190</v>
      </c>
      <c r="G15" s="424">
        <f t="shared" si="1"/>
        <v>-13981</v>
      </c>
      <c r="H15" s="425">
        <f t="shared" si="2"/>
        <v>-24.03</v>
      </c>
    </row>
    <row r="16" spans="1:8" ht="9.6" customHeight="1">
      <c r="A16" s="373"/>
      <c r="B16" s="374" t="s">
        <v>208</v>
      </c>
      <c r="C16" s="426">
        <f>SUM(C11:C15)</f>
        <v>2081272</v>
      </c>
      <c r="D16" s="426">
        <f t="shared" ref="D16" si="3">SUM(D11:D15)</f>
        <v>-76367</v>
      </c>
      <c r="E16" s="426">
        <f t="shared" si="0"/>
        <v>2004905</v>
      </c>
      <c r="F16" s="396">
        <f>SUM(F11:F15)</f>
        <v>2038847</v>
      </c>
      <c r="G16" s="427">
        <f t="shared" si="1"/>
        <v>-33942</v>
      </c>
      <c r="H16" s="428">
        <f t="shared" si="2"/>
        <v>-1.66</v>
      </c>
    </row>
    <row r="17" spans="1:8" ht="9.6" customHeight="1">
      <c r="A17" s="370" t="s">
        <v>436</v>
      </c>
      <c r="B17" s="371" t="s">
        <v>209</v>
      </c>
      <c r="C17" s="423">
        <v>-821494</v>
      </c>
      <c r="D17" s="423">
        <v>0</v>
      </c>
      <c r="E17" s="423">
        <f>+C17+D17</f>
        <v>-821494</v>
      </c>
      <c r="F17" s="391">
        <v>-783478</v>
      </c>
      <c r="G17" s="424">
        <f t="shared" si="1"/>
        <v>-38016</v>
      </c>
      <c r="H17" s="425">
        <f t="shared" si="2"/>
        <v>4.8499999999999996</v>
      </c>
    </row>
    <row r="18" spans="1:8" ht="9" customHeight="1">
      <c r="A18" s="370" t="s">
        <v>454</v>
      </c>
      <c r="B18" s="371" t="s">
        <v>210</v>
      </c>
      <c r="C18" s="423">
        <v>-442431</v>
      </c>
      <c r="D18" s="423">
        <v>0</v>
      </c>
      <c r="E18" s="423">
        <f>+C18+D18</f>
        <v>-442431</v>
      </c>
      <c r="F18" s="391">
        <v>-425611</v>
      </c>
      <c r="G18" s="424">
        <f t="shared" si="1"/>
        <v>-16820</v>
      </c>
      <c r="H18" s="425">
        <f t="shared" si="2"/>
        <v>3.95</v>
      </c>
    </row>
    <row r="19" spans="1:8" ht="9" customHeight="1">
      <c r="A19" s="370" t="s">
        <v>439</v>
      </c>
      <c r="B19" s="371" t="s">
        <v>455</v>
      </c>
      <c r="C19" s="423">
        <v>-118939</v>
      </c>
      <c r="D19" s="423">
        <v>0</v>
      </c>
      <c r="E19" s="423">
        <f>+C19+D19</f>
        <v>-118939</v>
      </c>
      <c r="F19" s="391">
        <v>-87429</v>
      </c>
      <c r="G19" s="424">
        <f t="shared" si="1"/>
        <v>-31510</v>
      </c>
      <c r="H19" s="425">
        <f t="shared" si="2"/>
        <v>36.04</v>
      </c>
    </row>
    <row r="20" spans="1:8" ht="9" customHeight="1">
      <c r="A20" s="373"/>
      <c r="B20" s="374" t="s">
        <v>212</v>
      </c>
      <c r="C20" s="426">
        <f>SUM(C17:C19)</f>
        <v>-1382864</v>
      </c>
      <c r="D20" s="426">
        <f>SUM(D17:D19)</f>
        <v>0</v>
      </c>
      <c r="E20" s="426">
        <f t="shared" si="0"/>
        <v>-1382864</v>
      </c>
      <c r="F20" s="396">
        <f>SUM(F17:F19)</f>
        <v>-1296518</v>
      </c>
      <c r="G20" s="427">
        <f t="shared" si="1"/>
        <v>-86346</v>
      </c>
      <c r="H20" s="428">
        <f t="shared" si="2"/>
        <v>6.66</v>
      </c>
    </row>
    <row r="21" spans="1:8" s="360" customFormat="1" ht="9" customHeight="1">
      <c r="A21" s="375"/>
      <c r="B21" s="376" t="s">
        <v>213</v>
      </c>
      <c r="C21" s="429">
        <f>+C16+C20</f>
        <v>698408</v>
      </c>
      <c r="D21" s="429">
        <f>+D16+D20</f>
        <v>-76367</v>
      </c>
      <c r="E21" s="429">
        <f t="shared" si="0"/>
        <v>622041</v>
      </c>
      <c r="F21" s="401">
        <f>+F16+F20</f>
        <v>742329</v>
      </c>
      <c r="G21" s="430">
        <f t="shared" si="1"/>
        <v>-120288</v>
      </c>
      <c r="H21" s="431">
        <f t="shared" si="2"/>
        <v>-16.2</v>
      </c>
    </row>
    <row r="22" spans="1:8" ht="9" customHeight="1">
      <c r="A22" s="370" t="s">
        <v>194</v>
      </c>
      <c r="B22" s="371" t="s">
        <v>481</v>
      </c>
      <c r="C22" s="423">
        <v>-225772</v>
      </c>
      <c r="D22" s="423">
        <v>73411</v>
      </c>
      <c r="E22" s="423">
        <f t="shared" si="0"/>
        <v>-152361</v>
      </c>
      <c r="F22" s="391">
        <v>-535975</v>
      </c>
      <c r="G22" s="424">
        <f t="shared" si="1"/>
        <v>383614</v>
      </c>
      <c r="H22" s="425">
        <f t="shared" si="2"/>
        <v>-71.569999999999993</v>
      </c>
    </row>
    <row r="23" spans="1:8">
      <c r="A23" s="370" t="s">
        <v>441</v>
      </c>
      <c r="B23" s="371" t="s">
        <v>482</v>
      </c>
      <c r="C23" s="423">
        <v>2066</v>
      </c>
      <c r="D23" s="423">
        <v>0</v>
      </c>
      <c r="E23" s="423">
        <f t="shared" si="0"/>
        <v>2066</v>
      </c>
      <c r="F23" s="391">
        <v>-104628</v>
      </c>
      <c r="G23" s="424">
        <f t="shared" si="1"/>
        <v>106694</v>
      </c>
      <c r="H23" s="425">
        <f t="shared" si="2"/>
        <v>-101.97</v>
      </c>
    </row>
    <row r="24" spans="1:8">
      <c r="A24" s="370"/>
      <c r="B24" s="371" t="s">
        <v>456</v>
      </c>
      <c r="C24" s="423">
        <v>0</v>
      </c>
      <c r="D24" s="423">
        <v>16197</v>
      </c>
      <c r="E24" s="423">
        <f t="shared" si="0"/>
        <v>16197</v>
      </c>
      <c r="F24" s="391">
        <v>-15313</v>
      </c>
      <c r="G24" s="424">
        <f t="shared" si="1"/>
        <v>31510</v>
      </c>
      <c r="H24" s="425">
        <f t="shared" si="2"/>
        <v>-205.77</v>
      </c>
    </row>
    <row r="25" spans="1:8">
      <c r="A25" s="370" t="s">
        <v>464</v>
      </c>
      <c r="B25" s="371" t="s">
        <v>329</v>
      </c>
      <c r="C25" s="423">
        <v>-2956</v>
      </c>
      <c r="D25" s="423">
        <v>2956</v>
      </c>
      <c r="E25" s="423">
        <f t="shared" si="0"/>
        <v>0</v>
      </c>
      <c r="F25" s="391">
        <v>0</v>
      </c>
      <c r="G25" s="424">
        <f t="shared" si="1"/>
        <v>0</v>
      </c>
      <c r="H25" s="425" t="str">
        <f t="shared" si="2"/>
        <v>n.s.</v>
      </c>
    </row>
    <row r="26" spans="1:8" ht="9" customHeight="1">
      <c r="A26" s="373"/>
      <c r="B26" s="374" t="s">
        <v>483</v>
      </c>
      <c r="C26" s="426">
        <f>SUM(C22:C25)</f>
        <v>-226662</v>
      </c>
      <c r="D26" s="426">
        <f>SUM(D22:D25)</f>
        <v>92564</v>
      </c>
      <c r="E26" s="426">
        <f t="shared" si="0"/>
        <v>-134098</v>
      </c>
      <c r="F26" s="396">
        <f>SUM(F22:F25)</f>
        <v>-655916</v>
      </c>
      <c r="G26" s="427">
        <f t="shared" si="1"/>
        <v>521818</v>
      </c>
      <c r="H26" s="428">
        <f t="shared" si="2"/>
        <v>-79.56</v>
      </c>
    </row>
    <row r="27" spans="1:8" ht="9" customHeight="1">
      <c r="A27" s="377" t="s">
        <v>457</v>
      </c>
      <c r="B27" s="378" t="s">
        <v>87</v>
      </c>
      <c r="C27" s="432">
        <v>-25194</v>
      </c>
      <c r="D27" s="432">
        <v>-16197</v>
      </c>
      <c r="E27" s="432">
        <f t="shared" si="0"/>
        <v>-41391</v>
      </c>
      <c r="F27" s="406">
        <v>-30578</v>
      </c>
      <c r="G27" s="424">
        <f t="shared" si="1"/>
        <v>-10813</v>
      </c>
      <c r="H27" s="425">
        <f t="shared" si="2"/>
        <v>35.36</v>
      </c>
    </row>
    <row r="28" spans="1:8" ht="9" customHeight="1">
      <c r="A28" s="379" t="s">
        <v>235</v>
      </c>
      <c r="B28" s="371" t="s">
        <v>458</v>
      </c>
      <c r="C28" s="423">
        <v>-52325</v>
      </c>
      <c r="D28" s="423">
        <v>0</v>
      </c>
      <c r="E28" s="423">
        <f t="shared" si="0"/>
        <v>-52325</v>
      </c>
      <c r="F28" s="391">
        <v>-37721</v>
      </c>
      <c r="G28" s="424">
        <f t="shared" si="1"/>
        <v>-14604</v>
      </c>
      <c r="H28" s="425">
        <f t="shared" si="2"/>
        <v>38.72</v>
      </c>
    </row>
    <row r="29" spans="1:8" ht="18.75">
      <c r="A29" s="372" t="s">
        <v>459</v>
      </c>
      <c r="B29" s="371" t="s">
        <v>445</v>
      </c>
      <c r="C29" s="423">
        <v>-48701</v>
      </c>
      <c r="D29" s="423">
        <v>0</v>
      </c>
      <c r="E29" s="423">
        <f t="shared" si="0"/>
        <v>-48701</v>
      </c>
      <c r="F29" s="391">
        <v>-9886</v>
      </c>
      <c r="G29" s="424">
        <f t="shared" si="1"/>
        <v>-38815</v>
      </c>
      <c r="H29" s="425">
        <f t="shared" si="2"/>
        <v>392.63</v>
      </c>
    </row>
    <row r="30" spans="1:8" ht="9" customHeight="1">
      <c r="A30" s="372"/>
      <c r="B30" s="371" t="s">
        <v>308</v>
      </c>
      <c r="C30" s="423">
        <v>0</v>
      </c>
      <c r="D30" s="423">
        <v>0</v>
      </c>
      <c r="E30" s="423">
        <f t="shared" si="0"/>
        <v>0</v>
      </c>
      <c r="F30" s="391">
        <v>190892</v>
      </c>
      <c r="G30" s="424">
        <f t="shared" si="1"/>
        <v>-190892</v>
      </c>
      <c r="H30" s="425">
        <f t="shared" si="2"/>
        <v>-100</v>
      </c>
    </row>
    <row r="31" spans="1:8" ht="9" customHeight="1">
      <c r="A31" s="373">
        <v>290</v>
      </c>
      <c r="B31" s="374" t="s">
        <v>447</v>
      </c>
      <c r="C31" s="426">
        <f>+C21+SUM(C26:C30)</f>
        <v>345526</v>
      </c>
      <c r="D31" s="426">
        <f>+D21+SUM(D26:D30)</f>
        <v>0</v>
      </c>
      <c r="E31" s="426">
        <f t="shared" si="0"/>
        <v>345526</v>
      </c>
      <c r="F31" s="396">
        <f>+F21+SUM(F26:F30)</f>
        <v>199120</v>
      </c>
      <c r="G31" s="427">
        <f t="shared" si="1"/>
        <v>146406</v>
      </c>
      <c r="H31" s="428">
        <f t="shared" si="2"/>
        <v>73.53</v>
      </c>
    </row>
    <row r="32" spans="1:8" ht="12" customHeight="1">
      <c r="A32" s="370" t="s">
        <v>448</v>
      </c>
      <c r="B32" s="371" t="s">
        <v>449</v>
      </c>
      <c r="C32" s="423">
        <v>100264</v>
      </c>
      <c r="D32" s="423">
        <v>0</v>
      </c>
      <c r="E32" s="423">
        <f t="shared" si="0"/>
        <v>100264</v>
      </c>
      <c r="F32" s="391">
        <v>-22238</v>
      </c>
      <c r="G32" s="424">
        <f t="shared" si="1"/>
        <v>122502</v>
      </c>
      <c r="H32" s="425">
        <f t="shared" si="2"/>
        <v>-550.87</v>
      </c>
    </row>
    <row r="33" spans="1:8" ht="9" hidden="1" customHeight="1">
      <c r="A33" s="380" t="s">
        <v>199</v>
      </c>
      <c r="B33" s="323" t="s">
        <v>106</v>
      </c>
      <c r="C33" s="433"/>
      <c r="D33" s="433">
        <v>0</v>
      </c>
      <c r="E33" s="433">
        <f t="shared" si="0"/>
        <v>0</v>
      </c>
      <c r="F33" s="412"/>
      <c r="G33" s="424">
        <f t="shared" si="1"/>
        <v>0</v>
      </c>
      <c r="H33" s="425" t="str">
        <f t="shared" si="2"/>
        <v>n.s.</v>
      </c>
    </row>
    <row r="34" spans="1:8" ht="9" customHeight="1">
      <c r="A34" s="373">
        <v>330</v>
      </c>
      <c r="B34" s="374" t="s">
        <v>222</v>
      </c>
      <c r="C34" s="426">
        <f>+C31+C32</f>
        <v>445790</v>
      </c>
      <c r="D34" s="426">
        <f>+D31+D32</f>
        <v>0</v>
      </c>
      <c r="E34" s="426">
        <f t="shared" si="0"/>
        <v>445790</v>
      </c>
      <c r="F34" s="396">
        <f>+F31+F32</f>
        <v>176882</v>
      </c>
      <c r="G34" s="427">
        <f t="shared" si="1"/>
        <v>268908</v>
      </c>
      <c r="H34" s="428">
        <f t="shared" si="2"/>
        <v>152.03</v>
      </c>
    </row>
    <row r="35" spans="1:8" ht="9" customHeight="1">
      <c r="A35" s="377" t="s">
        <v>202</v>
      </c>
      <c r="B35" s="378" t="s">
        <v>460</v>
      </c>
      <c r="C35" s="432">
        <v>-43837</v>
      </c>
      <c r="D35" s="432">
        <v>0</v>
      </c>
      <c r="E35" s="432">
        <f t="shared" si="0"/>
        <v>-43837</v>
      </c>
      <c r="F35" s="406">
        <v>-444</v>
      </c>
      <c r="G35" s="434">
        <f t="shared" si="1"/>
        <v>-43393</v>
      </c>
      <c r="H35" s="435" t="s">
        <v>479</v>
      </c>
    </row>
    <row r="36" spans="1:8" ht="12" customHeight="1">
      <c r="A36" s="373">
        <v>350</v>
      </c>
      <c r="B36" s="374" t="s">
        <v>224</v>
      </c>
      <c r="C36" s="426">
        <f>+C34+C35</f>
        <v>401953</v>
      </c>
      <c r="D36" s="426">
        <f>+D34-D35</f>
        <v>0</v>
      </c>
      <c r="E36" s="426">
        <f t="shared" si="0"/>
        <v>401953</v>
      </c>
      <c r="F36" s="396">
        <f>+F34+F35</f>
        <v>176438</v>
      </c>
      <c r="G36" s="427">
        <f t="shared" si="1"/>
        <v>225515</v>
      </c>
      <c r="H36" s="428">
        <f t="shared" si="2"/>
        <v>127.82</v>
      </c>
    </row>
    <row r="38" spans="1:8">
      <c r="A38" s="362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0" customWidth="1"/>
    <col min="2" max="2" width="50.5703125" style="320" customWidth="1"/>
    <col min="3" max="3" width="14.85546875" style="320" customWidth="1"/>
    <col min="4" max="6" width="12" style="320" customWidth="1"/>
    <col min="7" max="7" width="12.7109375" style="320" bestFit="1" customWidth="1"/>
    <col min="8" max="10" width="13" style="320" bestFit="1" customWidth="1"/>
    <col min="11" max="16384" width="36.28515625" style="320"/>
  </cols>
  <sheetData>
    <row r="8" spans="1:10" ht="18.75">
      <c r="A8" s="324" t="s">
        <v>473</v>
      </c>
      <c r="B8" s="324"/>
      <c r="C8" s="324"/>
      <c r="D8" s="324"/>
      <c r="E8" s="324"/>
      <c r="F8" s="324"/>
      <c r="G8" s="324"/>
      <c r="H8" s="324"/>
    </row>
    <row r="12" spans="1:10" ht="13.5" thickBot="1"/>
    <row r="13" spans="1:10" ht="27.75" thickBot="1">
      <c r="A13" s="585" t="s">
        <v>187</v>
      </c>
      <c r="B13" s="585"/>
      <c r="C13" s="382" t="s">
        <v>451</v>
      </c>
      <c r="D13" s="382" t="s">
        <v>452</v>
      </c>
      <c r="E13" s="382" t="s">
        <v>480</v>
      </c>
      <c r="F13" s="382" t="s">
        <v>489</v>
      </c>
      <c r="G13" s="383" t="s">
        <v>434</v>
      </c>
      <c r="H13" s="383" t="s">
        <v>302</v>
      </c>
      <c r="I13" s="383" t="s">
        <v>305</v>
      </c>
      <c r="J13" s="383" t="s">
        <v>309</v>
      </c>
    </row>
    <row r="14" spans="1:10">
      <c r="A14" s="384" t="s">
        <v>188</v>
      </c>
      <c r="B14" s="385" t="s">
        <v>68</v>
      </c>
      <c r="C14" s="386">
        <v>267597</v>
      </c>
      <c r="D14" s="386">
        <v>259511</v>
      </c>
      <c r="E14" s="386">
        <v>259014</v>
      </c>
      <c r="F14" s="386">
        <v>259948</v>
      </c>
      <c r="G14" s="387">
        <v>288114</v>
      </c>
      <c r="H14" s="387">
        <v>282005</v>
      </c>
      <c r="I14" s="387">
        <v>280218</v>
      </c>
      <c r="J14" s="387">
        <v>274142</v>
      </c>
    </row>
    <row r="15" spans="1:10">
      <c r="A15" s="388" t="s">
        <v>189</v>
      </c>
      <c r="B15" s="389" t="s">
        <v>71</v>
      </c>
      <c r="C15" s="390">
        <v>198120</v>
      </c>
      <c r="D15" s="390">
        <v>190936</v>
      </c>
      <c r="E15" s="390">
        <v>188025</v>
      </c>
      <c r="F15" s="390">
        <v>199184</v>
      </c>
      <c r="G15" s="391">
        <v>177373</v>
      </c>
      <c r="H15" s="391">
        <v>181851</v>
      </c>
      <c r="I15" s="391">
        <v>184802</v>
      </c>
      <c r="J15" s="391">
        <v>196602</v>
      </c>
    </row>
    <row r="16" spans="1:10">
      <c r="A16" s="388" t="s">
        <v>190</v>
      </c>
      <c r="B16" s="389" t="s">
        <v>205</v>
      </c>
      <c r="C16" s="390">
        <v>584</v>
      </c>
      <c r="D16" s="390">
        <v>12877</v>
      </c>
      <c r="E16" s="390">
        <v>325</v>
      </c>
      <c r="F16" s="390">
        <v>20553</v>
      </c>
      <c r="G16" s="391">
        <v>312</v>
      </c>
      <c r="H16" s="391">
        <v>10812</v>
      </c>
      <c r="I16" s="391">
        <v>507</v>
      </c>
      <c r="J16" s="391">
        <v>785</v>
      </c>
    </row>
    <row r="17" spans="1:10">
      <c r="A17" s="392" t="s">
        <v>191</v>
      </c>
      <c r="B17" s="389" t="s">
        <v>206</v>
      </c>
      <c r="C17" s="390">
        <v>153634</v>
      </c>
      <c r="D17" s="390">
        <v>16431</v>
      </c>
      <c r="E17" s="390">
        <v>20879</v>
      </c>
      <c r="F17" s="390">
        <v>-86922</v>
      </c>
      <c r="G17" s="391">
        <v>24664</v>
      </c>
      <c r="H17" s="391">
        <v>25869</v>
      </c>
      <c r="I17" s="391">
        <v>20489</v>
      </c>
      <c r="J17" s="391">
        <v>32112</v>
      </c>
    </row>
    <row r="18" spans="1:10">
      <c r="A18" s="388" t="s">
        <v>453</v>
      </c>
      <c r="B18" s="389" t="s">
        <v>90</v>
      </c>
      <c r="C18" s="390">
        <v>11485</v>
      </c>
      <c r="D18" s="390">
        <v>8174</v>
      </c>
      <c r="E18" s="390">
        <v>10998</v>
      </c>
      <c r="F18" s="390">
        <v>13552</v>
      </c>
      <c r="G18" s="391">
        <v>10310</v>
      </c>
      <c r="H18" s="391">
        <v>14298</v>
      </c>
      <c r="I18" s="391">
        <v>23565</v>
      </c>
      <c r="J18" s="391">
        <v>10017</v>
      </c>
    </row>
    <row r="19" spans="1:10">
      <c r="A19" s="393"/>
      <c r="B19" s="394" t="s">
        <v>208</v>
      </c>
      <c r="C19" s="395">
        <v>631420</v>
      </c>
      <c r="D19" s="395">
        <v>487929</v>
      </c>
      <c r="E19" s="395">
        <v>479241</v>
      </c>
      <c r="F19" s="395">
        <f>SUM(F14:F18)</f>
        <v>406315</v>
      </c>
      <c r="G19" s="396">
        <v>500773</v>
      </c>
      <c r="H19" s="396">
        <v>514835</v>
      </c>
      <c r="I19" s="396">
        <v>509581</v>
      </c>
      <c r="J19" s="396">
        <v>513658</v>
      </c>
    </row>
    <row r="20" spans="1:10">
      <c r="A20" s="388" t="s">
        <v>436</v>
      </c>
      <c r="B20" s="389" t="s">
        <v>209</v>
      </c>
      <c r="C20" s="390">
        <v>-207534</v>
      </c>
      <c r="D20" s="390">
        <v>-212900</v>
      </c>
      <c r="E20" s="390">
        <v>-194553</v>
      </c>
      <c r="F20" s="390">
        <v>-206507</v>
      </c>
      <c r="G20" s="391">
        <v>-194125</v>
      </c>
      <c r="H20" s="391">
        <v>-191551</v>
      </c>
      <c r="I20" s="391">
        <v>-191656</v>
      </c>
      <c r="J20" s="391">
        <v>-206146</v>
      </c>
    </row>
    <row r="21" spans="1:10">
      <c r="A21" s="388" t="s">
        <v>454</v>
      </c>
      <c r="B21" s="389" t="s">
        <v>210</v>
      </c>
      <c r="C21" s="390">
        <v>-102285</v>
      </c>
      <c r="D21" s="390">
        <v>-109981</v>
      </c>
      <c r="E21" s="390">
        <v>-104323</v>
      </c>
      <c r="F21" s="390">
        <v>-125842</v>
      </c>
      <c r="G21" s="391">
        <v>-96628</v>
      </c>
      <c r="H21" s="391">
        <v>-104864</v>
      </c>
      <c r="I21" s="391">
        <v>-107465</v>
      </c>
      <c r="J21" s="391">
        <v>-116654</v>
      </c>
    </row>
    <row r="22" spans="1:10">
      <c r="A22" s="397" t="s">
        <v>439</v>
      </c>
      <c r="B22" s="389" t="s">
        <v>455</v>
      </c>
      <c r="C22" s="390">
        <v>-21339</v>
      </c>
      <c r="D22" s="390">
        <v>-34986</v>
      </c>
      <c r="E22" s="390">
        <v>-22933</v>
      </c>
      <c r="F22" s="390">
        <v>-39681</v>
      </c>
      <c r="G22" s="391">
        <v>-18685</v>
      </c>
      <c r="H22" s="391">
        <v>-22012</v>
      </c>
      <c r="I22" s="391">
        <v>-20653</v>
      </c>
      <c r="J22" s="391">
        <v>-26079</v>
      </c>
    </row>
    <row r="23" spans="1:10">
      <c r="A23" s="393"/>
      <c r="B23" s="394" t="s">
        <v>212</v>
      </c>
      <c r="C23" s="395">
        <v>-331158</v>
      </c>
      <c r="D23" s="395">
        <v>-357867</v>
      </c>
      <c r="E23" s="395">
        <v>-321809</v>
      </c>
      <c r="F23" s="395">
        <f>SUM(F20:F22)</f>
        <v>-372030</v>
      </c>
      <c r="G23" s="396">
        <v>-309438</v>
      </c>
      <c r="H23" s="396">
        <v>-318427</v>
      </c>
      <c r="I23" s="396">
        <v>-319774</v>
      </c>
      <c r="J23" s="396">
        <v>-348879</v>
      </c>
    </row>
    <row r="24" spans="1:10">
      <c r="A24" s="398"/>
      <c r="B24" s="399" t="s">
        <v>213</v>
      </c>
      <c r="C24" s="400">
        <v>300262</v>
      </c>
      <c r="D24" s="400">
        <v>130062</v>
      </c>
      <c r="E24" s="400">
        <v>157432</v>
      </c>
      <c r="F24" s="400">
        <f>+F19+F23</f>
        <v>34285</v>
      </c>
      <c r="G24" s="401">
        <v>191335</v>
      </c>
      <c r="H24" s="401">
        <v>196408</v>
      </c>
      <c r="I24" s="401">
        <v>189807</v>
      </c>
      <c r="J24" s="401">
        <v>164779</v>
      </c>
    </row>
    <row r="25" spans="1:10">
      <c r="A25" s="402" t="s">
        <v>194</v>
      </c>
      <c r="B25" s="389" t="s">
        <v>481</v>
      </c>
      <c r="C25" s="390">
        <v>-504</v>
      </c>
      <c r="D25" s="390">
        <v>-39219</v>
      </c>
      <c r="E25" s="390">
        <v>-54232</v>
      </c>
      <c r="F25" s="390">
        <v>-58406</v>
      </c>
      <c r="G25" s="391">
        <v>-133573</v>
      </c>
      <c r="H25" s="391">
        <v>-189659</v>
      </c>
      <c r="I25" s="391">
        <v>-89722</v>
      </c>
      <c r="J25" s="391">
        <v>-123021</v>
      </c>
    </row>
    <row r="26" spans="1:10">
      <c r="A26" s="402" t="s">
        <v>441</v>
      </c>
      <c r="B26" s="389" t="s">
        <v>482</v>
      </c>
      <c r="C26" s="390">
        <v>1763</v>
      </c>
      <c r="D26" s="390">
        <v>141</v>
      </c>
      <c r="E26" s="390">
        <v>150</v>
      </c>
      <c r="F26" s="390">
        <v>12</v>
      </c>
      <c r="G26" s="391">
        <v>-17381</v>
      </c>
      <c r="H26" s="391">
        <v>-54236</v>
      </c>
      <c r="I26" s="391">
        <v>-29383</v>
      </c>
      <c r="J26" s="391">
        <v>-3628</v>
      </c>
    </row>
    <row r="27" spans="1:10">
      <c r="A27" s="397"/>
      <c r="B27" s="389" t="s">
        <v>456</v>
      </c>
      <c r="C27" s="390">
        <v>13964</v>
      </c>
      <c r="D27" s="390">
        <v>-2041</v>
      </c>
      <c r="E27" s="390">
        <v>6920</v>
      </c>
      <c r="F27" s="390">
        <v>-2646</v>
      </c>
      <c r="G27" s="391">
        <v>4647</v>
      </c>
      <c r="H27" s="391">
        <v>1787</v>
      </c>
      <c r="I27" s="391">
        <v>6446</v>
      </c>
      <c r="J27" s="391">
        <v>-28193</v>
      </c>
    </row>
    <row r="28" spans="1:10">
      <c r="A28" s="393"/>
      <c r="B28" s="394" t="s">
        <v>483</v>
      </c>
      <c r="C28" s="395">
        <v>15223</v>
      </c>
      <c r="D28" s="395">
        <v>-41119</v>
      </c>
      <c r="E28" s="395">
        <v>-47162</v>
      </c>
      <c r="F28" s="395">
        <f>SUM(F25:F27)</f>
        <v>-61040</v>
      </c>
      <c r="G28" s="396">
        <v>-146307</v>
      </c>
      <c r="H28" s="396">
        <v>-242108</v>
      </c>
      <c r="I28" s="396">
        <v>-112659</v>
      </c>
      <c r="J28" s="396">
        <v>-154842</v>
      </c>
    </row>
    <row r="29" spans="1:10">
      <c r="A29" s="403" t="s">
        <v>457</v>
      </c>
      <c r="B29" s="404" t="s">
        <v>87</v>
      </c>
      <c r="C29" s="405">
        <v>-25627</v>
      </c>
      <c r="D29" s="405">
        <v>-23335</v>
      </c>
      <c r="E29" s="405">
        <v>-19011</v>
      </c>
      <c r="F29" s="405">
        <v>26582</v>
      </c>
      <c r="G29" s="406">
        <v>-5661</v>
      </c>
      <c r="H29" s="406">
        <v>-5941</v>
      </c>
      <c r="I29" s="406">
        <v>-9268</v>
      </c>
      <c r="J29" s="406">
        <v>-9708</v>
      </c>
    </row>
    <row r="30" spans="1:10">
      <c r="A30" s="407" t="s">
        <v>235</v>
      </c>
      <c r="B30" s="389" t="s">
        <v>458</v>
      </c>
      <c r="C30" s="390">
        <v>-20282</v>
      </c>
      <c r="D30" s="390">
        <v>-8670</v>
      </c>
      <c r="E30" s="390">
        <v>-23448</v>
      </c>
      <c r="F30" s="390">
        <v>75</v>
      </c>
      <c r="G30" s="391">
        <v>-18061</v>
      </c>
      <c r="H30" s="391">
        <v>2114</v>
      </c>
      <c r="I30" s="391">
        <v>-20205</v>
      </c>
      <c r="J30" s="391">
        <v>-1569</v>
      </c>
    </row>
    <row r="31" spans="1:10" ht="18.75">
      <c r="A31" s="408" t="s">
        <v>459</v>
      </c>
      <c r="B31" s="389" t="s">
        <v>445</v>
      </c>
      <c r="C31" s="390">
        <v>2827</v>
      </c>
      <c r="D31" s="390">
        <v>2591</v>
      </c>
      <c r="E31" s="390">
        <v>3535</v>
      </c>
      <c r="F31" s="390">
        <v>-57654</v>
      </c>
      <c r="G31" s="391">
        <v>3705</v>
      </c>
      <c r="H31" s="391">
        <v>2843</v>
      </c>
      <c r="I31" s="391">
        <v>4885</v>
      </c>
      <c r="J31" s="391">
        <v>-21319</v>
      </c>
    </row>
    <row r="32" spans="1:10">
      <c r="A32" s="408">
        <v>285</v>
      </c>
      <c r="B32" s="389" t="s">
        <v>308</v>
      </c>
      <c r="C32" s="390">
        <v>0</v>
      </c>
      <c r="D32" s="390">
        <v>0</v>
      </c>
      <c r="E32" s="390">
        <v>0</v>
      </c>
      <c r="F32" s="390">
        <v>0</v>
      </c>
      <c r="G32" s="391">
        <v>0</v>
      </c>
      <c r="H32" s="391">
        <v>130722</v>
      </c>
      <c r="I32" s="391">
        <v>0</v>
      </c>
      <c r="J32" s="391">
        <v>60170</v>
      </c>
    </row>
    <row r="33" spans="1:12">
      <c r="A33" s="393">
        <v>290</v>
      </c>
      <c r="B33" s="394" t="s">
        <v>447</v>
      </c>
      <c r="C33" s="395">
        <v>272403</v>
      </c>
      <c r="D33" s="395">
        <v>59529</v>
      </c>
      <c r="E33" s="395">
        <v>71346</v>
      </c>
      <c r="F33" s="395">
        <f>+F24+F28+SUM(F29:F32)</f>
        <v>-57752</v>
      </c>
      <c r="G33" s="396">
        <v>25011</v>
      </c>
      <c r="H33" s="396">
        <v>84038</v>
      </c>
      <c r="I33" s="396">
        <v>52560</v>
      </c>
      <c r="J33" s="396">
        <v>37511</v>
      </c>
    </row>
    <row r="34" spans="1:12" ht="18.75">
      <c r="A34" s="397" t="s">
        <v>448</v>
      </c>
      <c r="B34" s="389" t="s">
        <v>449</v>
      </c>
      <c r="C34" s="390">
        <v>-6918</v>
      </c>
      <c r="D34" s="390">
        <v>-2850</v>
      </c>
      <c r="E34" s="390">
        <v>-14206</v>
      </c>
      <c r="F34" s="390">
        <v>124238</v>
      </c>
      <c r="G34" s="391">
        <v>-7743</v>
      </c>
      <c r="H34" s="391">
        <v>17926</v>
      </c>
      <c r="I34" s="391">
        <v>-23696</v>
      </c>
      <c r="J34" s="391">
        <v>-8725</v>
      </c>
      <c r="L34" s="324"/>
    </row>
    <row r="35" spans="1:12" hidden="1">
      <c r="A35" s="409" t="s">
        <v>199</v>
      </c>
      <c r="B35" s="410" t="s">
        <v>106</v>
      </c>
      <c r="C35" s="411">
        <v>0</v>
      </c>
      <c r="D35" s="411">
        <v>0</v>
      </c>
      <c r="E35" s="411">
        <v>0</v>
      </c>
      <c r="F35" s="411">
        <v>0</v>
      </c>
      <c r="G35" s="412"/>
      <c r="H35" s="412"/>
      <c r="I35" s="412"/>
      <c r="J35" s="412"/>
    </row>
    <row r="36" spans="1:12">
      <c r="A36" s="393">
        <v>330</v>
      </c>
      <c r="B36" s="394" t="s">
        <v>222</v>
      </c>
      <c r="C36" s="395">
        <v>265485</v>
      </c>
      <c r="D36" s="395">
        <v>56679</v>
      </c>
      <c r="E36" s="395">
        <v>57140</v>
      </c>
      <c r="F36" s="395">
        <f>+F33+F34</f>
        <v>66486</v>
      </c>
      <c r="G36" s="396">
        <f>+G33+G34</f>
        <v>17268</v>
      </c>
      <c r="H36" s="396">
        <f t="shared" ref="H36:J36" si="0">+H33+H34</f>
        <v>101964</v>
      </c>
      <c r="I36" s="396">
        <f t="shared" si="0"/>
        <v>28864</v>
      </c>
      <c r="J36" s="396">
        <f t="shared" si="0"/>
        <v>28786</v>
      </c>
    </row>
    <row r="37" spans="1:12">
      <c r="A37" s="403" t="s">
        <v>202</v>
      </c>
      <c r="B37" s="404" t="s">
        <v>460</v>
      </c>
      <c r="C37" s="405">
        <v>-14462</v>
      </c>
      <c r="D37" s="405">
        <v>183</v>
      </c>
      <c r="E37" s="405">
        <v>-6899</v>
      </c>
      <c r="F37" s="405">
        <v>-22659</v>
      </c>
      <c r="G37" s="406">
        <v>-2710</v>
      </c>
      <c r="H37" s="406">
        <v>2540</v>
      </c>
      <c r="I37" s="406">
        <v>1032</v>
      </c>
      <c r="J37" s="406">
        <v>-1306</v>
      </c>
    </row>
    <row r="38" spans="1:12">
      <c r="A38" s="413">
        <v>350</v>
      </c>
      <c r="B38" s="394" t="s">
        <v>224</v>
      </c>
      <c r="C38" s="395">
        <v>251023</v>
      </c>
      <c r="D38" s="395">
        <v>56862</v>
      </c>
      <c r="E38" s="395">
        <v>50241</v>
      </c>
      <c r="F38" s="395">
        <f>+F36+F37</f>
        <v>43827</v>
      </c>
      <c r="G38" s="396">
        <v>14558</v>
      </c>
      <c r="H38" s="396">
        <v>104504</v>
      </c>
      <c r="I38" s="396">
        <v>29896</v>
      </c>
      <c r="J38" s="396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6</vt:i4>
      </vt:variant>
    </vt:vector>
  </HeadingPairs>
  <TitlesOfParts>
    <vt:vector size="21" baseType="lpstr">
      <vt:lpstr>DISCLAIMER</vt:lpstr>
      <vt:lpstr>SP_riclassificato</vt:lpstr>
      <vt:lpstr>CE_riclassificato</vt:lpstr>
      <vt:lpstr>CE_ricl_TRIM</vt:lpstr>
      <vt:lpstr>BANCA CARIGE CE 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Fornaciari Giordan</cp:lastModifiedBy>
  <dcterms:created xsi:type="dcterms:W3CDTF">1996-11-05T10:16:36Z</dcterms:created>
  <dcterms:modified xsi:type="dcterms:W3CDTF">2023-03-16T03:34:43Z</dcterms:modified>
</cp:coreProperties>
</file>